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deoleo\Desktop\INFORMES MENSUALES 2022\INFORME MENSUAL  SEPTIEMBRE  2022\"/>
    </mc:Choice>
  </mc:AlternateContent>
  <bookViews>
    <workbookView xWindow="0" yWindow="0" windowWidth="28800" windowHeight="10800" tabRatio="555" firstSheet="16" activeTab="16"/>
  </bookViews>
  <sheets>
    <sheet name="MAYO" sheetId="24" state="hidden" r:id="rId1"/>
    <sheet name="JUNIO" sheetId="25" state="hidden" r:id="rId2"/>
    <sheet name="JULIO" sheetId="26" state="hidden" r:id="rId3"/>
    <sheet name="AGOSTO" sheetId="27" state="hidden" r:id="rId4"/>
    <sheet name="SEPTIEMBRE" sheetId="28" state="hidden" r:id="rId5"/>
    <sheet name="NOVIEMBRE" sheetId="29" state="hidden" r:id="rId6"/>
    <sheet name="ENERO-17" sheetId="30" state="hidden" r:id="rId7"/>
    <sheet name="FEBRERO-17" sheetId="31" state="hidden" r:id="rId8"/>
    <sheet name="MARZO-17" sheetId="32" state="hidden" r:id="rId9"/>
    <sheet name="ABRIL -17" sheetId="33" state="hidden" r:id="rId10"/>
    <sheet name="MAYO-17" sheetId="34" state="hidden" r:id="rId11"/>
    <sheet name="JULIO-17" sheetId="36" state="hidden" r:id="rId12"/>
    <sheet name="AGOSTO-17" sheetId="37" state="hidden" r:id="rId13"/>
    <sheet name="SEPTIEMBRE-17" sheetId="38" state="hidden" r:id="rId14"/>
    <sheet name="OCTUBRE-17" sheetId="39" state="hidden" r:id="rId15"/>
    <sheet name="ENERO-19" sheetId="42" state="hidden" r:id="rId16"/>
    <sheet name="SEPTIEMBRE- 22" sheetId="43" r:id="rId17"/>
    <sheet name="JUNIO-17" sheetId="35" state="hidden" r:id="rId18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43" l="1"/>
  <c r="G13" i="43"/>
  <c r="G14" i="43" s="1"/>
  <c r="G15" i="43" s="1"/>
  <c r="G16" i="43" s="1"/>
  <c r="G17" i="43" s="1"/>
  <c r="G18" i="43" s="1"/>
  <c r="G19" i="43" s="1"/>
  <c r="G20" i="43" s="1"/>
  <c r="G21" i="43" s="1"/>
  <c r="G22" i="43" s="1"/>
  <c r="G11" i="43"/>
  <c r="F23" i="43"/>
  <c r="G9" i="43" l="1"/>
  <c r="G10" i="43" s="1"/>
  <c r="E21" i="42" l="1"/>
  <c r="F9" i="42" l="1"/>
  <c r="F10" i="42" s="1"/>
  <c r="F11" i="42" s="1"/>
  <c r="F12" i="42" s="1"/>
  <c r="F13" i="42" s="1"/>
  <c r="F14" i="42" s="1"/>
  <c r="F15" i="42" s="1"/>
  <c r="F16" i="42" s="1"/>
  <c r="F17" i="42" s="1"/>
  <c r="F18" i="42" s="1"/>
  <c r="F19" i="42" s="1"/>
  <c r="F20" i="42" s="1"/>
  <c r="F26" i="39" l="1"/>
  <c r="F25" i="39"/>
  <c r="F11" i="39" l="1"/>
  <c r="F12" i="39" s="1"/>
  <c r="F13" i="39" s="1"/>
  <c r="F14" i="39" s="1"/>
  <c r="F15" i="39" s="1"/>
  <c r="F16" i="39" s="1"/>
  <c r="F17" i="39" s="1"/>
  <c r="F18" i="39" s="1"/>
  <c r="F19" i="39" s="1"/>
  <c r="F20" i="39" s="1"/>
  <c r="F21" i="39" s="1"/>
  <c r="F22" i="39" s="1"/>
  <c r="F23" i="39" s="1"/>
  <c r="F24" i="39" s="1"/>
  <c r="F10" i="39"/>
  <c r="E27" i="39"/>
  <c r="F8" i="39" l="1"/>
  <c r="F9" i="39" s="1"/>
  <c r="E23" i="38" l="1"/>
  <c r="F8" i="38" l="1"/>
  <c r="F9" i="38" s="1"/>
  <c r="F10" i="38" s="1"/>
  <c r="F11" i="38" s="1"/>
  <c r="F12" i="38" s="1"/>
  <c r="F13" i="38" s="1"/>
  <c r="F14" i="38" s="1"/>
  <c r="F15" i="38" s="1"/>
  <c r="F16" i="38" s="1"/>
  <c r="F17" i="38" s="1"/>
  <c r="F18" i="38" s="1"/>
  <c r="F19" i="38" s="1"/>
  <c r="F20" i="38" s="1"/>
  <c r="F21" i="38" s="1"/>
  <c r="F22" i="38" s="1"/>
  <c r="E24" i="37" l="1"/>
  <c r="F8" i="37"/>
  <c r="F9" i="37" s="1"/>
  <c r="F10" i="37" s="1"/>
  <c r="F11" i="37" s="1"/>
  <c r="F12" i="37" s="1"/>
  <c r="F13" i="37" s="1"/>
  <c r="F14" i="37" s="1"/>
  <c r="F15" i="37" s="1"/>
  <c r="F16" i="37" s="1"/>
  <c r="F17" i="37" s="1"/>
  <c r="F18" i="37" s="1"/>
  <c r="F19" i="37" s="1"/>
  <c r="F20" i="37" s="1"/>
  <c r="F21" i="37" s="1"/>
  <c r="F22" i="37" s="1"/>
  <c r="F23" i="37" s="1"/>
  <c r="F14" i="36" l="1"/>
  <c r="F15" i="36" s="1"/>
  <c r="F16" i="36" s="1"/>
  <c r="F17" i="36" s="1"/>
  <c r="E20" i="36" l="1"/>
  <c r="F8" i="36" l="1"/>
  <c r="F9" i="36" s="1"/>
  <c r="F10" i="36" s="1"/>
  <c r="F11" i="36" s="1"/>
  <c r="F12" i="36" s="1"/>
  <c r="F13" i="36" s="1"/>
  <c r="F18" i="36" s="1"/>
  <c r="E25" i="35" l="1"/>
  <c r="F11" i="35"/>
  <c r="F12" i="35"/>
  <c r="F13" i="35" s="1"/>
  <c r="F14" i="35" s="1"/>
  <c r="F15" i="35" s="1"/>
  <c r="F16" i="35" s="1"/>
  <c r="F17" i="35" s="1"/>
  <c r="F18" i="35" s="1"/>
  <c r="F19" i="35" s="1"/>
  <c r="F20" i="35" s="1"/>
  <c r="F21" i="35" s="1"/>
  <c r="F10" i="35"/>
  <c r="F9" i="34"/>
  <c r="F9" i="35"/>
  <c r="F8" i="35"/>
  <c r="F22" i="35" l="1"/>
  <c r="F10" i="34"/>
  <c r="F11" i="34" s="1"/>
  <c r="F12" i="34" s="1"/>
  <c r="F13" i="34" s="1"/>
  <c r="F14" i="34" s="1"/>
  <c r="E17" i="34"/>
  <c r="F8" i="34"/>
  <c r="E16" i="33" l="1"/>
  <c r="F10" i="33"/>
  <c r="F11" i="33" s="1"/>
  <c r="F12" i="33" s="1"/>
  <c r="F13" i="33" s="1"/>
  <c r="F11" i="32" l="1"/>
  <c r="F12" i="32" s="1"/>
  <c r="F13" i="32" s="1"/>
  <c r="F14" i="32" s="1"/>
  <c r="F15" i="32" s="1"/>
  <c r="F16" i="32" s="1"/>
  <c r="F17" i="32" s="1"/>
  <c r="F18" i="32" s="1"/>
  <c r="F19" i="32" s="1"/>
  <c r="F20" i="32" s="1"/>
  <c r="F10" i="32"/>
  <c r="F21" i="32" l="1"/>
  <c r="F22" i="32" s="1"/>
  <c r="E23" i="32"/>
  <c r="E18" i="31" l="1"/>
  <c r="F10" i="31"/>
  <c r="F11" i="31" s="1"/>
  <c r="F12" i="31" s="1"/>
  <c r="F13" i="31" s="1"/>
  <c r="F14" i="31" s="1"/>
  <c r="F15" i="31" s="1"/>
  <c r="F16" i="31" s="1"/>
  <c r="F17" i="31" s="1"/>
  <c r="E21" i="30" l="1"/>
  <c r="F9" i="30" l="1"/>
  <c r="F10" i="30" s="1"/>
  <c r="F11" i="30" s="1"/>
  <c r="F12" i="30" s="1"/>
  <c r="F13" i="30" s="1"/>
  <c r="F14" i="30" s="1"/>
  <c r="F15" i="30" s="1"/>
  <c r="F16" i="30" s="1"/>
  <c r="F17" i="30" s="1"/>
  <c r="F18" i="30" s="1"/>
  <c r="F19" i="30" s="1"/>
  <c r="F20" i="30" s="1"/>
  <c r="E20" i="29" l="1"/>
  <c r="F10" i="29"/>
  <c r="F11" i="29" s="1"/>
  <c r="F12" i="29" s="1"/>
  <c r="F13" i="29" s="1"/>
  <c r="F14" i="29" s="1"/>
  <c r="F15" i="29" s="1"/>
  <c r="F16" i="29" s="1"/>
  <c r="F17" i="29" l="1"/>
  <c r="F18" i="29" s="1"/>
  <c r="F19" i="29" s="1"/>
  <c r="F10" i="28"/>
  <c r="F11" i="28" s="1"/>
  <c r="F12" i="28" s="1"/>
  <c r="F13" i="28" s="1"/>
  <c r="F14" i="28" s="1"/>
  <c r="F15" i="28" s="1"/>
  <c r="F16" i="28" s="1"/>
  <c r="F17" i="28" s="1"/>
  <c r="F18" i="28" s="1"/>
  <c r="F19" i="28" s="1"/>
  <c r="F20" i="28" s="1"/>
  <c r="F21" i="28" s="1"/>
  <c r="F22" i="28" s="1"/>
  <c r="F23" i="28" s="1"/>
  <c r="F24" i="28" s="1"/>
  <c r="E25" i="28"/>
  <c r="E18" i="27" l="1"/>
  <c r="F9" i="27"/>
  <c r="F10" i="27" s="1"/>
  <c r="F11" i="27" s="1"/>
  <c r="F12" i="27" s="1"/>
  <c r="F13" i="27" s="1"/>
  <c r="F14" i="27" s="1"/>
  <c r="F15" i="27" s="1"/>
  <c r="F16" i="27" s="1"/>
  <c r="F17" i="27" s="1"/>
  <c r="E18" i="26" l="1"/>
  <c r="F9" i="26"/>
  <c r="F10" i="26" s="1"/>
  <c r="F11" i="26" s="1"/>
  <c r="F12" i="26" s="1"/>
  <c r="F13" i="26" s="1"/>
  <c r="F14" i="26" l="1"/>
  <c r="F15" i="26" s="1"/>
  <c r="F16" i="26" s="1"/>
  <c r="F17" i="26" s="1"/>
  <c r="E27" i="25"/>
  <c r="F9" i="25"/>
  <c r="F10" i="25" s="1"/>
  <c r="F11" i="25" s="1"/>
  <c r="F12" i="25" s="1"/>
  <c r="F13" i="25" s="1"/>
  <c r="F14" i="25" s="1"/>
  <c r="F15" i="25" s="1"/>
  <c r="F16" i="25" s="1"/>
  <c r="F17" i="25" s="1"/>
  <c r="F18" i="25" s="1"/>
  <c r="F19" i="25" s="1"/>
  <c r="F20" i="25" s="1"/>
  <c r="F21" i="25" s="1"/>
  <c r="F22" i="25" s="1"/>
  <c r="F23" i="25" s="1"/>
  <c r="F24" i="25" s="1"/>
  <c r="F25" i="25" s="1"/>
  <c r="F26" i="25" s="1"/>
  <c r="E27" i="24" l="1"/>
  <c r="F9" i="24"/>
  <c r="F10" i="24" s="1"/>
  <c r="F11" i="24" s="1"/>
  <c r="F12" i="24" s="1"/>
  <c r="F13" i="24" s="1"/>
  <c r="F14" i="24" s="1"/>
  <c r="F15" i="24" s="1"/>
  <c r="F16" i="24" s="1"/>
  <c r="F17" i="24" s="1"/>
  <c r="F18" i="24" s="1"/>
  <c r="F19" i="24" s="1"/>
  <c r="F20" i="24" s="1"/>
  <c r="F21" i="24" s="1"/>
  <c r="F22" i="24" s="1"/>
  <c r="F23" i="24" s="1"/>
  <c r="F24" i="24" s="1"/>
  <c r="F25" i="24" s="1"/>
  <c r="F26" i="24" l="1"/>
</calcChain>
</file>

<file path=xl/sharedStrings.xml><?xml version="1.0" encoding="utf-8"?>
<sst xmlns="http://schemas.openxmlformats.org/spreadsheetml/2006/main" count="626" uniqueCount="368">
  <si>
    <t>DEPOSITOS</t>
  </si>
  <si>
    <t>CARGOS A VALOR</t>
  </si>
  <si>
    <t>BALANCE</t>
  </si>
  <si>
    <t>FECHA</t>
  </si>
  <si>
    <t>No. DE CHEQUE</t>
  </si>
  <si>
    <t xml:space="preserve">BENEFICIARIO                             </t>
  </si>
  <si>
    <t>Transferencia Bancaria</t>
  </si>
  <si>
    <t xml:space="preserve">    Ministerio de Hacienda</t>
  </si>
  <si>
    <r>
      <t xml:space="preserve">                 DIRECCIÓN GENERAL DE CONTRATACIONES PÚBLICAS</t>
    </r>
    <r>
      <rPr>
        <b/>
        <sz val="11"/>
        <color theme="1"/>
        <rFont val="Calibri"/>
        <family val="2"/>
        <scheme val="minor"/>
      </rPr>
      <t xml:space="preserve"> </t>
    </r>
  </si>
  <si>
    <t>Grupo Astro</t>
  </si>
  <si>
    <t>Comisiones y Gastos Bancarios</t>
  </si>
  <si>
    <t>Soluciones Corporativas</t>
  </si>
  <si>
    <t xml:space="preserve"> </t>
  </si>
  <si>
    <t>Felix A. Santana</t>
  </si>
  <si>
    <t>ENERO</t>
  </si>
  <si>
    <t>Total de Cheques Emitidos</t>
  </si>
  <si>
    <t>FEBRERO</t>
  </si>
  <si>
    <t>Colector de Impuestos Internos</t>
  </si>
  <si>
    <t>Irving R. Batista</t>
  </si>
  <si>
    <t>Secundino Capellan</t>
  </si>
  <si>
    <t>Felix Ariel Santana</t>
  </si>
  <si>
    <t>Enrique J. Martinez</t>
  </si>
  <si>
    <t>Viamar, s.a</t>
  </si>
  <si>
    <t>ABRIL</t>
  </si>
  <si>
    <t>Balance anterior al 30/04/2016</t>
  </si>
  <si>
    <t>MAYO</t>
  </si>
  <si>
    <t>000370</t>
  </si>
  <si>
    <t>Carpas Dominicanas</t>
  </si>
  <si>
    <t>Veronica A. Carmona</t>
  </si>
  <si>
    <t>Maria A. Ramirez</t>
  </si>
  <si>
    <t>Carlos  Eusebio</t>
  </si>
  <si>
    <t>Clara  lusiano</t>
  </si>
  <si>
    <t>Impresora de Leon</t>
  </si>
  <si>
    <t>Productive Business Soltions</t>
  </si>
  <si>
    <t>Badia Legins Group</t>
  </si>
  <si>
    <t>Abastecimientos Diversos</t>
  </si>
  <si>
    <t>TFC Fondos Fed</t>
  </si>
  <si>
    <t>Soludiver Soluciones Diversas</t>
  </si>
  <si>
    <t>Kelvin Susana</t>
  </si>
  <si>
    <t>Peravia Motors</t>
  </si>
  <si>
    <t>000371</t>
  </si>
  <si>
    <t>000373</t>
  </si>
  <si>
    <t>000374</t>
  </si>
  <si>
    <t>000375</t>
  </si>
  <si>
    <t>000376</t>
  </si>
  <si>
    <t>000377</t>
  </si>
  <si>
    <t>000378</t>
  </si>
  <si>
    <t>000379</t>
  </si>
  <si>
    <t>000380</t>
  </si>
  <si>
    <t>000381</t>
  </si>
  <si>
    <t>000382</t>
  </si>
  <si>
    <t>000383</t>
  </si>
  <si>
    <t>000384</t>
  </si>
  <si>
    <t>000385</t>
  </si>
  <si>
    <t>000369</t>
  </si>
  <si>
    <t>Reyna L. Cornielle</t>
  </si>
  <si>
    <t>Balance anterior al 31/05/2016</t>
  </si>
  <si>
    <t>31/06/2016</t>
  </si>
  <si>
    <t>000388</t>
  </si>
  <si>
    <t>000389</t>
  </si>
  <si>
    <t>000390</t>
  </si>
  <si>
    <t>000391</t>
  </si>
  <si>
    <t>000392</t>
  </si>
  <si>
    <t>000393</t>
  </si>
  <si>
    <t>000394</t>
  </si>
  <si>
    <t>000395</t>
  </si>
  <si>
    <t>000396</t>
  </si>
  <si>
    <t>000397</t>
  </si>
  <si>
    <t>000398</t>
  </si>
  <si>
    <t>000400</t>
  </si>
  <si>
    <t>000401</t>
  </si>
  <si>
    <t>000402</t>
  </si>
  <si>
    <t>000403</t>
  </si>
  <si>
    <t>000404</t>
  </si>
  <si>
    <t>Caja Chica (Merly Mejia )</t>
  </si>
  <si>
    <t>Xiomari Veloz D" lujo Fiesta</t>
  </si>
  <si>
    <t>Colector I. Impuestos</t>
  </si>
  <si>
    <t>Antonio P. Almonte</t>
  </si>
  <si>
    <t>Viamar</t>
  </si>
  <si>
    <t>Delsa A. Acevedo</t>
  </si>
  <si>
    <t>Omar E. Bautista</t>
  </si>
  <si>
    <t>Magna Motors</t>
  </si>
  <si>
    <t>Desarrollo de Estrategias</t>
  </si>
  <si>
    <t>Padron Office Suppy</t>
  </si>
  <si>
    <t>Servicios Portatiles Dominicanos</t>
  </si>
  <si>
    <t>Autocamiones</t>
  </si>
  <si>
    <t>JUNIO</t>
  </si>
  <si>
    <t>JULIO</t>
  </si>
  <si>
    <t>Balance anterior al 30/06/2016</t>
  </si>
  <si>
    <t>000405</t>
  </si>
  <si>
    <t>000406</t>
  </si>
  <si>
    <t>000407</t>
  </si>
  <si>
    <t>000408</t>
  </si>
  <si>
    <t>000410</t>
  </si>
  <si>
    <t>Caja Chica (Julio Alcantara )</t>
  </si>
  <si>
    <t>Delta Comercial</t>
  </si>
  <si>
    <t>Enrique Martinez</t>
  </si>
  <si>
    <t>Irving Batista</t>
  </si>
  <si>
    <t>Colector Impuestos Internos</t>
  </si>
  <si>
    <t>000409</t>
  </si>
  <si>
    <t>Nulo</t>
  </si>
  <si>
    <t>Cheque Cancelado No.397</t>
  </si>
  <si>
    <t>000411</t>
  </si>
  <si>
    <t>ANMEPRO</t>
  </si>
  <si>
    <t>000412</t>
  </si>
  <si>
    <t>000413</t>
  </si>
  <si>
    <t>000414</t>
  </si>
  <si>
    <t>000415</t>
  </si>
  <si>
    <t>000416</t>
  </si>
  <si>
    <t>000417</t>
  </si>
  <si>
    <t>Regularizacion Caja Chica(Julio A.)</t>
  </si>
  <si>
    <t>Zoilo Caraballo</t>
  </si>
  <si>
    <t>Irving Batista ( Viaticos)</t>
  </si>
  <si>
    <t>Balance anterior al 31/07/2016</t>
  </si>
  <si>
    <t>AGOSTO</t>
  </si>
  <si>
    <t>SEPTIEMBRE</t>
  </si>
  <si>
    <t>Balance anterior al 31/08/2016</t>
  </si>
  <si>
    <t>000418</t>
  </si>
  <si>
    <t>000419</t>
  </si>
  <si>
    <t>000420</t>
  </si>
  <si>
    <t>000421</t>
  </si>
  <si>
    <t>000422</t>
  </si>
  <si>
    <t>000423</t>
  </si>
  <si>
    <t>000424</t>
  </si>
  <si>
    <t>000425</t>
  </si>
  <si>
    <t>000426</t>
  </si>
  <si>
    <t>000427</t>
  </si>
  <si>
    <t>000428</t>
  </si>
  <si>
    <t>000429</t>
  </si>
  <si>
    <t>000430</t>
  </si>
  <si>
    <t>000431</t>
  </si>
  <si>
    <t>Xiomari Veloz D Lujo Fiesta</t>
  </si>
  <si>
    <t xml:space="preserve">Productive Business Solutions </t>
  </si>
  <si>
    <t>Informatic</t>
  </si>
  <si>
    <t>Cecomsa</t>
  </si>
  <si>
    <t>Harold S. Cabrera</t>
  </si>
  <si>
    <t>Fundacion Dominicana de Ciegos</t>
  </si>
  <si>
    <t>Agua Planeta Azul</t>
  </si>
  <si>
    <t>Enrique J. Martinez ( viaticos )</t>
  </si>
  <si>
    <t>Quick Prit del Caribe</t>
  </si>
  <si>
    <t>OCTUBRE</t>
  </si>
  <si>
    <t>000441</t>
  </si>
  <si>
    <t>000442</t>
  </si>
  <si>
    <t>000443</t>
  </si>
  <si>
    <t>000444</t>
  </si>
  <si>
    <t>000445</t>
  </si>
  <si>
    <t>000446</t>
  </si>
  <si>
    <t>000447</t>
  </si>
  <si>
    <t>000448</t>
  </si>
  <si>
    <t>000449</t>
  </si>
  <si>
    <t>Balance anterior al 31/10/2016</t>
  </si>
  <si>
    <t>Edecanes Tours</t>
  </si>
  <si>
    <t>Irving Batista ( Viaticos )</t>
  </si>
  <si>
    <t>Julio A. Alcantara ( Caja Chica)</t>
  </si>
  <si>
    <t>Impregrafico Contreras</t>
  </si>
  <si>
    <t>José D. Calderon 8</t>
  </si>
  <si>
    <t>Antonio Villafaña</t>
  </si>
  <si>
    <t>Balance anterior al 31/12/2016</t>
  </si>
  <si>
    <t>000461</t>
  </si>
  <si>
    <t>000462</t>
  </si>
  <si>
    <t>000463</t>
  </si>
  <si>
    <t>000464</t>
  </si>
  <si>
    <t>000465</t>
  </si>
  <si>
    <t>000466</t>
  </si>
  <si>
    <t>000467</t>
  </si>
  <si>
    <t>000468</t>
  </si>
  <si>
    <t>000469</t>
  </si>
  <si>
    <t>000470</t>
  </si>
  <si>
    <t>Julio A. Alcantara (Caja Chica)</t>
  </si>
  <si>
    <t>Moto Maritza</t>
  </si>
  <si>
    <t>Secundino Capellan ( Viaticos)</t>
  </si>
  <si>
    <t>Inocencio Caraballo</t>
  </si>
  <si>
    <t>Joel Arturo Peña</t>
  </si>
  <si>
    <t>Francisco A. de Leon</t>
  </si>
  <si>
    <t>Irving Batista (Viaticos)</t>
  </si>
  <si>
    <t>000471</t>
  </si>
  <si>
    <t>000472</t>
  </si>
  <si>
    <t>000473</t>
  </si>
  <si>
    <t>000474</t>
  </si>
  <si>
    <t>000475</t>
  </si>
  <si>
    <t>000476</t>
  </si>
  <si>
    <t>000477</t>
  </si>
  <si>
    <t>Jorge O. Rodriguez (Viaticos)</t>
  </si>
  <si>
    <t>Balance anterior al 31/01/2017</t>
  </si>
  <si>
    <t>MARZO</t>
  </si>
  <si>
    <t>OOO478</t>
  </si>
  <si>
    <t>OOO479</t>
  </si>
  <si>
    <t>OOO480</t>
  </si>
  <si>
    <t>OOO481</t>
  </si>
  <si>
    <t>OOO482</t>
  </si>
  <si>
    <t>OOO483</t>
  </si>
  <si>
    <t>OOO484</t>
  </si>
  <si>
    <t>OOO485</t>
  </si>
  <si>
    <t>OOO486</t>
  </si>
  <si>
    <t>OOO487</t>
  </si>
  <si>
    <t>OOO488</t>
  </si>
  <si>
    <t>OOO489</t>
  </si>
  <si>
    <t>Juan Fco. Cordero ( Viaticos )</t>
  </si>
  <si>
    <t>Julia E. Tavarez ( Viaticos )</t>
  </si>
  <si>
    <t>Babaji C. Peñalo</t>
  </si>
  <si>
    <t>Talleres Santa Cruz</t>
  </si>
  <si>
    <t>Secundino Capellan ( Viaticos )</t>
  </si>
  <si>
    <t>Walquidia M. Cano</t>
  </si>
  <si>
    <t>Balance anterior al 28/02/2017</t>
  </si>
  <si>
    <t>Balance anterior al 31/03/2017</t>
  </si>
  <si>
    <t>490</t>
  </si>
  <si>
    <t>Colector de I. Internos</t>
  </si>
  <si>
    <t>491</t>
  </si>
  <si>
    <t>492</t>
  </si>
  <si>
    <t>493</t>
  </si>
  <si>
    <t>494</t>
  </si>
  <si>
    <t>495</t>
  </si>
  <si>
    <t>Balance anterior al 30/04/2017</t>
  </si>
  <si>
    <t>496</t>
  </si>
  <si>
    <t>Editora Listin Diario</t>
  </si>
  <si>
    <t xml:space="preserve">                     BENEFICIARIO                             </t>
  </si>
  <si>
    <t xml:space="preserve">                      BENEFICIARIO                             </t>
  </si>
  <si>
    <t>Secundino Capellan ( viaticos )</t>
  </si>
  <si>
    <t>Aneudys Ciriaco ( viaticos )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</si>
  <si>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</si>
  <si>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497</t>
  </si>
  <si>
    <t>498</t>
  </si>
  <si>
    <t>499</t>
  </si>
  <si>
    <t>500</t>
  </si>
  <si>
    <t>501</t>
  </si>
  <si>
    <t>502</t>
  </si>
  <si>
    <t>503</t>
  </si>
  <si>
    <t>504</t>
  </si>
  <si>
    <t>505</t>
  </si>
  <si>
    <t>506</t>
  </si>
  <si>
    <t>507</t>
  </si>
  <si>
    <t>508</t>
  </si>
  <si>
    <t>Auto Tecnica Brazil</t>
  </si>
  <si>
    <t>Tommy Auto Techonogy</t>
  </si>
  <si>
    <t>Viamar, S.A</t>
  </si>
  <si>
    <t>Fabio Batista</t>
  </si>
  <si>
    <t>Aneudy Ciriaco (Viaticos )</t>
  </si>
  <si>
    <t>Arzobispado de Santo Domingo</t>
  </si>
  <si>
    <t>Anmepro</t>
  </si>
  <si>
    <t>Omar Bautista ( Viaticos )</t>
  </si>
  <si>
    <t>José Luis Then (Viaticos )</t>
  </si>
  <si>
    <t>Balance anterior al 31/05/2017</t>
  </si>
  <si>
    <t>)))</t>
  </si>
  <si>
    <t>Balance anterior al 31/07/2017</t>
  </si>
  <si>
    <t>509</t>
  </si>
  <si>
    <t>510</t>
  </si>
  <si>
    <t>511</t>
  </si>
  <si>
    <t>512</t>
  </si>
  <si>
    <t>513</t>
  </si>
  <si>
    <t>514</t>
  </si>
  <si>
    <t>515</t>
  </si>
  <si>
    <t>Secundino Capellan (Viaticos )</t>
  </si>
  <si>
    <t>Aneudy Ciriaco ( Viaticos)</t>
  </si>
  <si>
    <t>516</t>
  </si>
  <si>
    <t>517</t>
  </si>
  <si>
    <t>518</t>
  </si>
  <si>
    <t>519</t>
  </si>
  <si>
    <t>520</t>
  </si>
  <si>
    <t>521</t>
  </si>
  <si>
    <t>522</t>
  </si>
  <si>
    <t>523</t>
  </si>
  <si>
    <t>524</t>
  </si>
  <si>
    <t>525</t>
  </si>
  <si>
    <t>526</t>
  </si>
  <si>
    <t>527</t>
  </si>
  <si>
    <t>Omar E. Bautista (Viaticos)</t>
  </si>
  <si>
    <t>Fundacion  Innovatty</t>
  </si>
  <si>
    <t>Romaca Industrial</t>
  </si>
  <si>
    <t>José Luis Then (Viaticos)</t>
  </si>
  <si>
    <t>Porfirio Alejo Moscoso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</si>
  <si>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</si>
  <si>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</si>
  <si>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528</t>
  </si>
  <si>
    <t>529</t>
  </si>
  <si>
    <t>530</t>
  </si>
  <si>
    <t>531</t>
  </si>
  <si>
    <t>532</t>
  </si>
  <si>
    <t>533</t>
  </si>
  <si>
    <t>534</t>
  </si>
  <si>
    <t>535</t>
  </si>
  <si>
    <t>536</t>
  </si>
  <si>
    <t>537</t>
  </si>
  <si>
    <t>538</t>
  </si>
  <si>
    <t>Balance anterior al 30/09/2017</t>
  </si>
  <si>
    <t>Geral Cont. Vicente</t>
  </si>
  <si>
    <t>Cristian J.Taveras</t>
  </si>
  <si>
    <t>Julio A. Moretta</t>
  </si>
  <si>
    <t>Antonio P. Hache</t>
  </si>
  <si>
    <t>Porfirio A. Moscoso</t>
  </si>
  <si>
    <t>Tommy Auto Tecnology</t>
  </si>
  <si>
    <t>Ramon David Rodriguez</t>
  </si>
  <si>
    <t>000539</t>
  </si>
  <si>
    <t>000540</t>
  </si>
  <si>
    <t>000541</t>
  </si>
  <si>
    <t>000542</t>
  </si>
  <si>
    <t>000543</t>
  </si>
  <si>
    <t>000544</t>
  </si>
  <si>
    <t>000545</t>
  </si>
  <si>
    <t>000546</t>
  </si>
  <si>
    <t>000547</t>
  </si>
  <si>
    <t>000548</t>
  </si>
  <si>
    <t>000549</t>
  </si>
  <si>
    <t>000550</t>
  </si>
  <si>
    <t>Asociacion Dom. De Mujeres Empresarias</t>
  </si>
  <si>
    <t>Hpe Happy Party Express</t>
  </si>
  <si>
    <t>Geral Contreras Vicente</t>
  </si>
  <si>
    <t>Julio A. Feliz Moretta</t>
  </si>
  <si>
    <t>Abel de Jesus Vasquez Jimenez</t>
  </si>
  <si>
    <t>000551</t>
  </si>
  <si>
    <t>000552</t>
  </si>
  <si>
    <t>Andres Cuello ( Viaticos )</t>
  </si>
  <si>
    <t>Administradora de Recursos Humanos</t>
  </si>
  <si>
    <t>Aneudys Ciriaco ( Viaticos)</t>
  </si>
  <si>
    <t>Wikady Dume</t>
  </si>
  <si>
    <t>Tommy Auto Technology</t>
  </si>
  <si>
    <t>N/D Comisiones y Gastos Bancarios</t>
  </si>
  <si>
    <t>Viamar, S.A.</t>
  </si>
  <si>
    <t>Julio Alcantara (Caja Chica)</t>
  </si>
  <si>
    <t>PREPARADO POR:</t>
  </si>
  <si>
    <t>REVISADO POR:</t>
  </si>
  <si>
    <t xml:space="preserve">LICDA. BELKYS DEOLEO </t>
  </si>
  <si>
    <t>LICDA. LUCRECIA RAMIREZ</t>
  </si>
  <si>
    <t>Contadora General</t>
  </si>
  <si>
    <t xml:space="preserve">                    Enc. Depto.Administrativo-Financiero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</si>
  <si>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</si>
  <si>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MES DE ENERO 2019</t>
  </si>
  <si>
    <t>Balance anterior al 31/12/2018</t>
  </si>
  <si>
    <t>Concepcion Gonzalez Perez</t>
  </si>
  <si>
    <t>Andres Norberto Cuello (Viaticos)</t>
  </si>
  <si>
    <t>Freddy Ciprian</t>
  </si>
  <si>
    <t>Jorge Rodriguez</t>
  </si>
  <si>
    <t>CONCEPTO</t>
  </si>
  <si>
    <r>
      <t xml:space="preserve">                                                            DIRECCIÓN GENERAL DE CONTRATACIONES PÚBLICAS</t>
    </r>
    <r>
      <rPr>
        <b/>
        <sz val="11"/>
        <color theme="1"/>
        <rFont val="Calibri"/>
        <family val="2"/>
        <scheme val="minor"/>
      </rPr>
      <t xml:space="preserve"> </t>
    </r>
  </si>
  <si>
    <t xml:space="preserve">                                                                                                       ESTADOS DE INGRESOS Y EGRESOS</t>
  </si>
  <si>
    <t xml:space="preserve">                                                                  </t>
  </si>
  <si>
    <t xml:space="preserve">      </t>
  </si>
  <si>
    <t xml:space="preserve">                                  </t>
  </si>
  <si>
    <t xml:space="preserve">                                           </t>
  </si>
  <si>
    <t xml:space="preserve">                              </t>
  </si>
  <si>
    <t xml:space="preserve">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</si>
  <si>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</si>
  <si>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LICDA. MARTHA L. CONTRERAS M.</t>
  </si>
  <si>
    <t xml:space="preserve">                                                                   MES DE  SEPTIEMBRE 2022</t>
  </si>
  <si>
    <t>PREPARADO Y REVISADO POR:</t>
  </si>
  <si>
    <t>Balance anterior al 31/08/2022</t>
  </si>
  <si>
    <t>31/09/2022</t>
  </si>
  <si>
    <t>DGCP-6289</t>
  </si>
  <si>
    <t>Autorizacion P/Transferencia (Viaticos )</t>
  </si>
  <si>
    <t>Presentacion de Logros y Entrega de Reconoc.</t>
  </si>
  <si>
    <t>DGCP-6520</t>
  </si>
  <si>
    <t>Elaboracion del 5to. Plan de Accion de Gobierno</t>
  </si>
  <si>
    <t>TRANSFERENCIAS</t>
  </si>
  <si>
    <t>No. DE CHEQUE /</t>
  </si>
  <si>
    <t>Adquisicion Placas de Reconocimiento</t>
  </si>
  <si>
    <t>Multigrabado,S.R.L.</t>
  </si>
  <si>
    <t>Servicos de Mantenimiento p/Vehiculo DGCP.</t>
  </si>
  <si>
    <t>Julio A. Alcantara Galvan</t>
  </si>
  <si>
    <t>Reposicion de Caja Chica</t>
  </si>
  <si>
    <t>13/09/20225</t>
  </si>
  <si>
    <t>DGCP-6591</t>
  </si>
  <si>
    <t xml:space="preserve">Entrega de Correspondencias </t>
  </si>
  <si>
    <t>DGCP-6936</t>
  </si>
  <si>
    <t>Trabajos de Mantenimiento Sucursal de Santiago</t>
  </si>
  <si>
    <t>T-1104</t>
  </si>
  <si>
    <t>Tarjeta Visa Corporativa</t>
  </si>
  <si>
    <t xml:space="preserve">Sexto Pago Servicio de Soporte Virtual Digital Ocean </t>
  </si>
  <si>
    <t>Daf Trading, S.R.L</t>
  </si>
  <si>
    <t>Adquisicion de Bateria p/uso de la Planta Electrica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</si>
</sst>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-* #,##0.00\ _€_-;\-* #,##0.00\ _€_-;_-* &quot;-&quot;??\ _€_-;_-@_-"/>
  </numFmts>
  <fonts count="2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4"/>
      <color theme="1"/>
      <name val="Edwardian Script ITC"/>
      <family val="4"/>
    </font>
    <font>
      <b/>
      <sz val="11"/>
      <color theme="1"/>
      <name val="Century Gothic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9"/>
      <color rgb="FF0000FF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sz val="9"/>
      <name val="Arial"/>
      <family val="2"/>
    </font>
    <font>
      <sz val="11"/>
      <color theme="1"/>
      <name val="Book Antiqua"/>
      <family val="1"/>
    </font>
    <font>
      <sz val="11"/>
      <name val="Book Antiqua"/>
      <family val="1"/>
    </font>
    <font>
      <sz val="22"/>
      <color theme="1"/>
      <name val="Edwardian Script ITC"/>
      <family val="4"/>
    </font>
    <font>
      <b/>
      <sz val="9"/>
      <name val="Arial"/>
      <family val="2"/>
    </font>
    <font>
      <sz val="9"/>
      <color rgb="FFFF0000"/>
      <name val="Arial"/>
      <family val="2"/>
    </font>
    <font>
      <sz val="11"/>
      <color rgb="FFFF0000"/>
      <name val="Book Antiqua"/>
      <family val="1"/>
    </font>
    <font>
      <sz val="11"/>
      <color theme="1"/>
      <name val="Arial"/>
      <family val="2"/>
    </font>
    <font>
      <sz val="11"/>
      <name val="Arial"/>
      <family val="2"/>
    </font>
    <font>
      <sz val="11"/>
      <color rgb="FF0000FF"/>
      <name val="Arial"/>
      <family val="2"/>
    </font>
    <font>
      <sz val="11"/>
      <color rgb="FF000000"/>
      <name val="Arial"/>
      <family val="2"/>
    </font>
    <font>
      <sz val="11"/>
      <color rgb="FFFF0000"/>
      <name val="Arial"/>
      <family val="2"/>
    </font>
    <font>
      <b/>
      <sz val="11"/>
      <name val="Arial"/>
      <family val="2"/>
    </font>
    <font>
      <b/>
      <sz val="14"/>
      <color theme="1"/>
      <name val="Calibri"/>
      <family val="2"/>
      <scheme val="minor"/>
    </font>
    <font>
      <b/>
      <sz val="14"/>
      <color theme="1"/>
      <name val="Batang"/>
      <family val="1"/>
    </font>
    <font>
      <b/>
      <sz val="11"/>
      <color theme="1"/>
      <name val="Arial"/>
      <family val="2"/>
    </font>
    <font>
      <b/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40">
    <border>
      <left/>
      <right/>
      <top/>
      <bottom/>
      <diagonal/>
    </border>
    <border>
      <left style="medium">
        <color rgb="FF4F81BD"/>
      </left>
      <right/>
      <top style="medium">
        <color rgb="FF4F81BD"/>
      </top>
      <bottom/>
      <diagonal/>
    </border>
    <border>
      <left/>
      <right/>
      <top style="medium">
        <color rgb="FF4F81BD"/>
      </top>
      <bottom/>
      <diagonal/>
    </border>
    <border>
      <left/>
      <right/>
      <top/>
      <bottom style="medium">
        <color rgb="FF4F81BD"/>
      </bottom>
      <diagonal/>
    </border>
    <border>
      <left/>
      <right style="medium">
        <color rgb="FF4F81BD"/>
      </right>
      <top style="medium">
        <color rgb="FF4F81BD"/>
      </top>
      <bottom/>
      <diagonal/>
    </border>
    <border>
      <left/>
      <right style="medium">
        <color rgb="FF4F81BD"/>
      </right>
      <top/>
      <bottom style="medium">
        <color rgb="FF4F81BD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4F81BD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4F81BD"/>
      </top>
      <bottom style="medium">
        <color rgb="FF4F81BD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4F81BD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rgb="FF4F81BD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4F81BD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42">
    <xf numFmtId="0" fontId="0" fillId="0" borderId="0" xfId="0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7" fontId="2" fillId="0" borderId="0" xfId="0" applyNumberFormat="1" applyFont="1" applyAlignment="1">
      <alignment horizontal="center" vertical="center"/>
    </xf>
    <xf numFmtId="164" fontId="8" fillId="0" borderId="6" xfId="1" applyFont="1" applyBorder="1" applyAlignment="1">
      <alignment horizontal="right" vertical="center"/>
    </xf>
    <xf numFmtId="0" fontId="9" fillId="0" borderId="6" xfId="0" applyFont="1" applyBorder="1" applyAlignment="1">
      <alignment vertical="center"/>
    </xf>
    <xf numFmtId="14" fontId="11" fillId="2" borderId="9" xfId="0" applyNumberFormat="1" applyFont="1" applyFill="1" applyBorder="1"/>
    <xf numFmtId="0" fontId="5" fillId="3" borderId="1" xfId="0" applyFont="1" applyFill="1" applyBorder="1" applyAlignment="1">
      <alignment vertical="center"/>
    </xf>
    <xf numFmtId="0" fontId="5" fillId="3" borderId="2" xfId="0" applyFont="1" applyFill="1" applyBorder="1" applyAlignment="1">
      <alignment vertical="center"/>
    </xf>
    <xf numFmtId="0" fontId="5" fillId="3" borderId="0" xfId="0" applyFont="1" applyFill="1" applyBorder="1" applyAlignment="1">
      <alignment vertical="center"/>
    </xf>
    <xf numFmtId="0" fontId="6" fillId="3" borderId="0" xfId="0" applyFont="1" applyFill="1" applyBorder="1" applyAlignment="1">
      <alignment vertical="center"/>
    </xf>
    <xf numFmtId="14" fontId="10" fillId="0" borderId="1" xfId="0" applyNumberFormat="1" applyFont="1" applyBorder="1" applyAlignment="1">
      <alignment horizontal="left" vertical="center"/>
    </xf>
    <xf numFmtId="164" fontId="10" fillId="0" borderId="11" xfId="1" applyFont="1" applyBorder="1" applyAlignment="1">
      <alignment horizontal="right" vertical="center"/>
    </xf>
    <xf numFmtId="0" fontId="7" fillId="0" borderId="6" xfId="0" applyFont="1" applyBorder="1" applyAlignment="1">
      <alignment vertical="center"/>
    </xf>
    <xf numFmtId="164" fontId="7" fillId="0" borderId="12" xfId="1" applyFont="1" applyBorder="1" applyAlignment="1">
      <alignment vertical="center" wrapText="1"/>
    </xf>
    <xf numFmtId="0" fontId="6" fillId="0" borderId="0" xfId="0" applyFont="1" applyAlignment="1">
      <alignment horizontal="left" vertical="center"/>
    </xf>
    <xf numFmtId="164" fontId="8" fillId="0" borderId="10" xfId="1" applyFont="1" applyBorder="1" applyAlignment="1">
      <alignment horizontal="right" vertical="center"/>
    </xf>
    <xf numFmtId="0" fontId="6" fillId="0" borderId="10" xfId="0" applyFont="1" applyBorder="1" applyAlignment="1">
      <alignment vertical="center"/>
    </xf>
    <xf numFmtId="164" fontId="10" fillId="0" borderId="8" xfId="1" applyFont="1" applyBorder="1" applyAlignment="1">
      <alignment horizontal="right" vertical="center"/>
    </xf>
    <xf numFmtId="164" fontId="10" fillId="0" borderId="0" xfId="1" applyFont="1" applyAlignment="1">
      <alignment vertical="center" wrapText="1"/>
    </xf>
    <xf numFmtId="0" fontId="7" fillId="0" borderId="7" xfId="0" applyFont="1" applyBorder="1" applyAlignment="1">
      <alignment vertical="center"/>
    </xf>
    <xf numFmtId="14" fontId="12" fillId="0" borderId="1" xfId="0" applyNumberFormat="1" applyFont="1" applyBorder="1" applyAlignment="1">
      <alignment horizontal="right" vertical="center"/>
    </xf>
    <xf numFmtId="49" fontId="11" fillId="2" borderId="13" xfId="0" applyNumberFormat="1" applyFont="1" applyFill="1" applyBorder="1" applyAlignment="1">
      <alignment horizontal="center"/>
    </xf>
    <xf numFmtId="4" fontId="11" fillId="2" borderId="6" xfId="0" applyNumberFormat="1" applyFont="1" applyFill="1" applyBorder="1" applyAlignment="1">
      <alignment horizontal="right"/>
    </xf>
    <xf numFmtId="0" fontId="13" fillId="0" borderId="0" xfId="0" applyFont="1"/>
    <xf numFmtId="164" fontId="10" fillId="0" borderId="15" xfId="1" applyFont="1" applyBorder="1" applyAlignment="1">
      <alignment horizontal="right" vertical="center"/>
    </xf>
    <xf numFmtId="14" fontId="12" fillId="0" borderId="6" xfId="0" applyNumberFormat="1" applyFont="1" applyBorder="1" applyAlignment="1">
      <alignment horizontal="right" vertical="center"/>
    </xf>
    <xf numFmtId="164" fontId="10" fillId="0" borderId="14" xfId="1" applyFont="1" applyBorder="1" applyAlignment="1">
      <alignment vertical="center" wrapText="1"/>
    </xf>
    <xf numFmtId="4" fontId="12" fillId="2" borderId="6" xfId="0" applyNumberFormat="1" applyFont="1" applyFill="1" applyBorder="1" applyAlignment="1">
      <alignment horizontal="right"/>
    </xf>
    <xf numFmtId="164" fontId="10" fillId="0" borderId="6" xfId="1" applyFont="1" applyBorder="1" applyAlignment="1">
      <alignment vertical="center" wrapText="1"/>
    </xf>
    <xf numFmtId="164" fontId="14" fillId="0" borderId="14" xfId="1" applyFont="1" applyBorder="1" applyAlignment="1">
      <alignment vertical="center" wrapText="1"/>
    </xf>
    <xf numFmtId="164" fontId="14" fillId="0" borderId="15" xfId="1" applyFont="1" applyBorder="1" applyAlignment="1">
      <alignment horizontal="right" vertical="center"/>
    </xf>
    <xf numFmtId="14" fontId="8" fillId="2" borderId="16" xfId="0" applyNumberFormat="1" applyFont="1" applyFill="1" applyBorder="1"/>
    <xf numFmtId="49" fontId="8" fillId="2" borderId="13" xfId="0" applyNumberFormat="1" applyFont="1" applyFill="1" applyBorder="1" applyAlignment="1">
      <alignment horizontal="center"/>
    </xf>
    <xf numFmtId="14" fontId="8" fillId="2" borderId="9" xfId="0" applyNumberFormat="1" applyFont="1" applyFill="1" applyBorder="1"/>
    <xf numFmtId="14" fontId="15" fillId="2" borderId="9" xfId="0" applyNumberFormat="1" applyFont="1" applyFill="1" applyBorder="1"/>
    <xf numFmtId="49" fontId="15" fillId="2" borderId="13" xfId="0" applyNumberFormat="1" applyFont="1" applyFill="1" applyBorder="1" applyAlignment="1">
      <alignment horizontal="center"/>
    </xf>
    <xf numFmtId="0" fontId="15" fillId="2" borderId="10" xfId="0" applyFont="1" applyFill="1" applyBorder="1" applyAlignment="1">
      <alignment vertical="center"/>
    </xf>
    <xf numFmtId="164" fontId="15" fillId="2" borderId="10" xfId="1" applyFont="1" applyFill="1" applyBorder="1" applyAlignment="1">
      <alignment horizontal="right" vertical="center"/>
    </xf>
    <xf numFmtId="4" fontId="16" fillId="2" borderId="6" xfId="0" applyNumberFormat="1" applyFont="1" applyFill="1" applyBorder="1" applyAlignment="1">
      <alignment horizontal="right"/>
    </xf>
    <xf numFmtId="0" fontId="10" fillId="3" borderId="0" xfId="0" applyFont="1" applyFill="1" applyBorder="1" applyAlignment="1">
      <alignment vertical="center"/>
    </xf>
    <xf numFmtId="14" fontId="17" fillId="2" borderId="9" xfId="0" applyNumberFormat="1" applyFont="1" applyFill="1" applyBorder="1"/>
    <xf numFmtId="14" fontId="18" fillId="0" borderId="1" xfId="0" applyNumberFormat="1" applyFont="1" applyBorder="1" applyAlignment="1">
      <alignment horizontal="left" vertical="center"/>
    </xf>
    <xf numFmtId="0" fontId="19" fillId="0" borderId="7" xfId="0" applyFont="1" applyBorder="1" applyAlignment="1">
      <alignment vertical="center"/>
    </xf>
    <xf numFmtId="0" fontId="20" fillId="0" borderId="0" xfId="0" applyFont="1" applyAlignment="1">
      <alignment horizontal="left" vertical="center"/>
    </xf>
    <xf numFmtId="164" fontId="18" fillId="0" borderId="8" xfId="1" applyFont="1" applyBorder="1" applyAlignment="1">
      <alignment horizontal="right" vertical="center"/>
    </xf>
    <xf numFmtId="164" fontId="18" fillId="0" borderId="0" xfId="1" applyFont="1" applyAlignment="1">
      <alignment vertical="center" wrapText="1"/>
    </xf>
    <xf numFmtId="0" fontId="19" fillId="0" borderId="6" xfId="0" applyFont="1" applyBorder="1" applyAlignment="1">
      <alignment vertical="center"/>
    </xf>
    <xf numFmtId="0" fontId="20" fillId="0" borderId="10" xfId="0" applyFont="1" applyBorder="1" applyAlignment="1">
      <alignment vertical="center"/>
    </xf>
    <xf numFmtId="164" fontId="17" fillId="0" borderId="10" xfId="1" applyFont="1" applyBorder="1" applyAlignment="1">
      <alignment horizontal="right" vertical="center"/>
    </xf>
    <xf numFmtId="164" fontId="19" fillId="0" borderId="12" xfId="1" applyFont="1" applyBorder="1" applyAlignment="1">
      <alignment vertical="center" wrapText="1"/>
    </xf>
    <xf numFmtId="49" fontId="17" fillId="2" borderId="13" xfId="0" applyNumberFormat="1" applyFont="1" applyFill="1" applyBorder="1" applyAlignment="1">
      <alignment horizontal="center"/>
    </xf>
    <xf numFmtId="164" fontId="18" fillId="0" borderId="15" xfId="1" applyFont="1" applyBorder="1" applyAlignment="1">
      <alignment horizontal="right" vertical="center"/>
    </xf>
    <xf numFmtId="0" fontId="18" fillId="2" borderId="10" xfId="0" applyFont="1" applyFill="1" applyBorder="1" applyAlignment="1">
      <alignment vertical="center"/>
    </xf>
    <xf numFmtId="164" fontId="21" fillId="2" borderId="10" xfId="1" applyFont="1" applyFill="1" applyBorder="1" applyAlignment="1">
      <alignment horizontal="right" vertical="center"/>
    </xf>
    <xf numFmtId="0" fontId="17" fillId="0" borderId="6" xfId="0" applyFont="1" applyBorder="1" applyAlignment="1">
      <alignment vertical="center"/>
    </xf>
    <xf numFmtId="164" fontId="17" fillId="0" borderId="6" xfId="1" applyFont="1" applyBorder="1" applyAlignment="1">
      <alignment horizontal="right" vertical="center"/>
    </xf>
    <xf numFmtId="164" fontId="18" fillId="0" borderId="6" xfId="1" applyFont="1" applyBorder="1" applyAlignment="1">
      <alignment vertical="center" wrapText="1"/>
    </xf>
    <xf numFmtId="14" fontId="12" fillId="3" borderId="6" xfId="0" applyNumberFormat="1" applyFont="1" applyFill="1" applyBorder="1" applyAlignment="1">
      <alignment horizontal="right" vertical="center"/>
    </xf>
    <xf numFmtId="49" fontId="11" fillId="3" borderId="13" xfId="0" applyNumberFormat="1" applyFont="1" applyFill="1" applyBorder="1" applyAlignment="1">
      <alignment horizontal="center"/>
    </xf>
    <xf numFmtId="0" fontId="17" fillId="3" borderId="6" xfId="0" applyFont="1" applyFill="1" applyBorder="1" applyAlignment="1">
      <alignment vertical="center"/>
    </xf>
    <xf numFmtId="164" fontId="17" fillId="3" borderId="10" xfId="1" applyFont="1" applyFill="1" applyBorder="1" applyAlignment="1">
      <alignment horizontal="right" vertical="center"/>
    </xf>
    <xf numFmtId="164" fontId="22" fillId="3" borderId="14" xfId="1" applyFont="1" applyFill="1" applyBorder="1" applyAlignment="1">
      <alignment horizontal="right" vertical="center" wrapText="1"/>
    </xf>
    <xf numFmtId="164" fontId="18" fillId="3" borderId="15" xfId="1" applyFont="1" applyFill="1" applyBorder="1" applyAlignment="1">
      <alignment horizontal="right" vertical="center"/>
    </xf>
    <xf numFmtId="17" fontId="23" fillId="0" borderId="0" xfId="0" applyNumberFormat="1" applyFont="1" applyAlignment="1">
      <alignment horizontal="center" vertical="center"/>
    </xf>
    <xf numFmtId="14" fontId="17" fillId="2" borderId="10" xfId="0" applyNumberFormat="1" applyFont="1" applyFill="1" applyBorder="1"/>
    <xf numFmtId="14" fontId="18" fillId="0" borderId="17" xfId="0" applyNumberFormat="1" applyFont="1" applyBorder="1" applyAlignment="1">
      <alignment horizontal="left" vertical="center"/>
    </xf>
    <xf numFmtId="0" fontId="19" fillId="0" borderId="18" xfId="0" applyFont="1" applyBorder="1" applyAlignment="1">
      <alignment vertical="center"/>
    </xf>
    <xf numFmtId="164" fontId="18" fillId="0" borderId="19" xfId="1" applyFont="1" applyBorder="1" applyAlignment="1">
      <alignment horizontal="right" vertical="center"/>
    </xf>
    <xf numFmtId="0" fontId="5" fillId="3" borderId="20" xfId="0" applyFont="1" applyFill="1" applyBorder="1" applyAlignment="1">
      <alignment vertical="center"/>
    </xf>
    <xf numFmtId="0" fontId="5" fillId="3" borderId="21" xfId="0" applyFont="1" applyFill="1" applyBorder="1" applyAlignment="1">
      <alignment vertical="center"/>
    </xf>
    <xf numFmtId="0" fontId="5" fillId="3" borderId="23" xfId="0" applyFont="1" applyFill="1" applyBorder="1" applyAlignment="1">
      <alignment vertical="center"/>
    </xf>
    <xf numFmtId="0" fontId="10" fillId="3" borderId="24" xfId="0" applyFont="1" applyFill="1" applyBorder="1" applyAlignment="1">
      <alignment vertical="center"/>
    </xf>
    <xf numFmtId="14" fontId="12" fillId="0" borderId="14" xfId="0" applyNumberFormat="1" applyFont="1" applyBorder="1" applyAlignment="1">
      <alignment horizontal="right" vertical="center"/>
    </xf>
    <xf numFmtId="49" fontId="11" fillId="2" borderId="26" xfId="0" applyNumberFormat="1" applyFont="1" applyFill="1" applyBorder="1" applyAlignment="1">
      <alignment horizontal="center"/>
    </xf>
    <xf numFmtId="0" fontId="17" fillId="0" borderId="14" xfId="0" applyFont="1" applyBorder="1" applyAlignment="1">
      <alignment vertical="center"/>
    </xf>
    <xf numFmtId="164" fontId="17" fillId="0" borderId="14" xfId="1" applyFont="1" applyBorder="1" applyAlignment="1">
      <alignment horizontal="right" vertical="center"/>
    </xf>
    <xf numFmtId="4" fontId="12" fillId="2" borderId="14" xfId="0" applyNumberFormat="1" applyFont="1" applyFill="1" applyBorder="1" applyAlignment="1">
      <alignment horizontal="right"/>
    </xf>
    <xf numFmtId="14" fontId="12" fillId="3" borderId="27" xfId="0" applyNumberFormat="1" applyFont="1" applyFill="1" applyBorder="1" applyAlignment="1">
      <alignment horizontal="right" vertical="center"/>
    </xf>
    <xf numFmtId="49" fontId="11" fillId="3" borderId="28" xfId="0" applyNumberFormat="1" applyFont="1" applyFill="1" applyBorder="1" applyAlignment="1">
      <alignment horizontal="center"/>
    </xf>
    <xf numFmtId="0" fontId="17" fillId="3" borderId="28" xfId="0" applyFont="1" applyFill="1" applyBorder="1" applyAlignment="1">
      <alignment vertical="center"/>
    </xf>
    <xf numFmtId="164" fontId="17" fillId="3" borderId="29" xfId="1" applyFont="1" applyFill="1" applyBorder="1" applyAlignment="1">
      <alignment horizontal="right" vertical="center"/>
    </xf>
    <xf numFmtId="164" fontId="22" fillId="3" borderId="28" xfId="1" applyFont="1" applyFill="1" applyBorder="1" applyAlignment="1">
      <alignment horizontal="right" vertical="center" wrapText="1"/>
    </xf>
    <xf numFmtId="164" fontId="18" fillId="3" borderId="30" xfId="1" applyFont="1" applyFill="1" applyBorder="1" applyAlignment="1">
      <alignment horizontal="right" vertical="center"/>
    </xf>
    <xf numFmtId="17" fontId="24" fillId="0" borderId="0" xfId="0" applyNumberFormat="1" applyFont="1" applyAlignment="1">
      <alignment horizontal="center" vertical="center"/>
    </xf>
    <xf numFmtId="14" fontId="11" fillId="2" borderId="16" xfId="0" applyNumberFormat="1" applyFont="1" applyFill="1" applyBorder="1"/>
    <xf numFmtId="0" fontId="19" fillId="0" borderId="13" xfId="0" applyFont="1" applyBorder="1" applyAlignment="1">
      <alignment vertical="center"/>
    </xf>
    <xf numFmtId="0" fontId="0" fillId="0" borderId="6" xfId="0" applyBorder="1"/>
    <xf numFmtId="0" fontId="17" fillId="0" borderId="31" xfId="0" applyFont="1" applyBorder="1" applyAlignment="1">
      <alignment vertical="center"/>
    </xf>
    <xf numFmtId="164" fontId="18" fillId="0" borderId="6" xfId="1" applyFont="1" applyBorder="1" applyAlignment="1">
      <alignment horizontal="right" vertical="center"/>
    </xf>
    <xf numFmtId="0" fontId="25" fillId="3" borderId="28" xfId="0" applyFont="1" applyFill="1" applyBorder="1" applyAlignment="1">
      <alignment vertical="center"/>
    </xf>
    <xf numFmtId="0" fontId="20" fillId="0" borderId="31" xfId="0" applyFont="1" applyBorder="1" applyAlignment="1">
      <alignment vertical="center"/>
    </xf>
    <xf numFmtId="164" fontId="0" fillId="0" borderId="0" xfId="0" applyNumberFormat="1"/>
    <xf numFmtId="14" fontId="17" fillId="2" borderId="16" xfId="0" applyNumberFormat="1" applyFont="1" applyFill="1" applyBorder="1"/>
    <xf numFmtId="14" fontId="17" fillId="2" borderId="32" xfId="0" applyNumberFormat="1" applyFont="1" applyFill="1" applyBorder="1"/>
    <xf numFmtId="0" fontId="14" fillId="3" borderId="24" xfId="0" applyFont="1" applyFill="1" applyBorder="1" applyAlignment="1">
      <alignment vertical="center"/>
    </xf>
    <xf numFmtId="0" fontId="18" fillId="0" borderId="33" xfId="0" applyFont="1" applyBorder="1" applyAlignment="1">
      <alignment horizontal="center" vertical="center"/>
    </xf>
    <xf numFmtId="0" fontId="18" fillId="0" borderId="31" xfId="0" applyFont="1" applyBorder="1" applyAlignment="1">
      <alignment vertical="center"/>
    </xf>
    <xf numFmtId="164" fontId="18" fillId="0" borderId="10" xfId="1" applyFont="1" applyBorder="1" applyAlignment="1">
      <alignment horizontal="right" vertical="center"/>
    </xf>
    <xf numFmtId="0" fontId="26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Font="1" applyAlignment="1">
      <alignment horizontal="left"/>
    </xf>
    <xf numFmtId="14" fontId="12" fillId="2" borderId="0" xfId="0" applyNumberFormat="1" applyFont="1" applyFill="1" applyBorder="1" applyAlignment="1">
      <alignment horizontal="right" vertical="center"/>
    </xf>
    <xf numFmtId="49" fontId="11" fillId="2" borderId="0" xfId="0" applyNumberFormat="1" applyFont="1" applyFill="1" applyBorder="1" applyAlignment="1">
      <alignment horizontal="center"/>
    </xf>
    <xf numFmtId="0" fontId="25" fillId="2" borderId="0" xfId="0" applyFont="1" applyFill="1" applyBorder="1" applyAlignment="1">
      <alignment vertical="center"/>
    </xf>
    <xf numFmtId="164" fontId="17" fillId="2" borderId="0" xfId="1" applyFont="1" applyFill="1" applyBorder="1" applyAlignment="1">
      <alignment horizontal="right" vertical="center"/>
    </xf>
    <xf numFmtId="164" fontId="22" fillId="2" borderId="0" xfId="1" applyFont="1" applyFill="1" applyBorder="1" applyAlignment="1">
      <alignment horizontal="right" vertical="center" wrapText="1"/>
    </xf>
    <xf numFmtId="164" fontId="18" fillId="2" borderId="0" xfId="1" applyFont="1" applyFill="1" applyBorder="1" applyAlignment="1">
      <alignment horizontal="right" vertical="center"/>
    </xf>
    <xf numFmtId="0" fontId="25" fillId="3" borderId="29" xfId="0" applyFont="1" applyFill="1" applyBorder="1" applyAlignment="1">
      <alignment vertical="center"/>
    </xf>
    <xf numFmtId="0" fontId="5" fillId="3" borderId="35" xfId="0" applyFont="1" applyFill="1" applyBorder="1" applyAlignment="1">
      <alignment vertical="center"/>
    </xf>
    <xf numFmtId="0" fontId="5" fillId="3" borderId="26" xfId="0" applyFont="1" applyFill="1" applyBorder="1" applyAlignment="1">
      <alignment vertical="center"/>
    </xf>
    <xf numFmtId="0" fontId="14" fillId="3" borderId="37" xfId="0" applyFont="1" applyFill="1" applyBorder="1" applyAlignment="1">
      <alignment vertical="center"/>
    </xf>
    <xf numFmtId="0" fontId="14" fillId="3" borderId="37" xfId="0" applyFont="1" applyFill="1" applyBorder="1" applyAlignment="1">
      <alignment horizontal="center" vertical="center"/>
    </xf>
    <xf numFmtId="0" fontId="20" fillId="0" borderId="13" xfId="0" applyFont="1" applyBorder="1" applyAlignment="1">
      <alignment horizontal="left" vertical="center"/>
    </xf>
    <xf numFmtId="164" fontId="18" fillId="0" borderId="38" xfId="1" applyFont="1" applyBorder="1" applyAlignment="1">
      <alignment vertical="center" wrapText="1"/>
    </xf>
    <xf numFmtId="14" fontId="17" fillId="2" borderId="9" xfId="0" applyNumberFormat="1" applyFont="1" applyFill="1" applyBorder="1" applyAlignment="1">
      <alignment horizontal="right"/>
    </xf>
    <xf numFmtId="164" fontId="18" fillId="0" borderId="39" xfId="1" applyFont="1" applyBorder="1" applyAlignment="1">
      <alignment vertical="center" wrapText="1"/>
    </xf>
    <xf numFmtId="0" fontId="0" fillId="0" borderId="0" xfId="0" applyFont="1" applyAlignment="1"/>
    <xf numFmtId="14" fontId="17" fillId="2" borderId="9" xfId="0" applyNumberFormat="1" applyFont="1" applyFill="1" applyBorder="1" applyAlignment="1">
      <alignment horizontal="center"/>
    </xf>
    <xf numFmtId="0" fontId="5" fillId="3" borderId="36" xfId="0" applyFont="1" applyFill="1" applyBorder="1" applyAlignment="1">
      <alignment horizontal="center" vertical="center"/>
    </xf>
    <xf numFmtId="164" fontId="25" fillId="3" borderId="29" xfId="1" applyFont="1" applyFill="1" applyBorder="1" applyAlignment="1">
      <alignment horizontal="right" vertical="center"/>
    </xf>
    <xf numFmtId="43" fontId="0" fillId="0" borderId="0" xfId="0" applyNumberFormat="1"/>
    <xf numFmtId="164" fontId="22" fillId="3" borderId="6" xfId="1" applyFont="1" applyFill="1" applyBorder="1" applyAlignment="1">
      <alignment horizontal="right" vertical="center"/>
    </xf>
    <xf numFmtId="164" fontId="18" fillId="0" borderId="0" xfId="1" applyFont="1" applyBorder="1" applyAlignment="1">
      <alignment vertical="center" wrapText="1"/>
    </xf>
    <xf numFmtId="0" fontId="0" fillId="0" borderId="0" xfId="0" applyBorder="1"/>
    <xf numFmtId="0" fontId="4" fillId="0" borderId="0" xfId="0" applyFont="1" applyAlignment="1">
      <alignment vertical="center"/>
    </xf>
    <xf numFmtId="0" fontId="18" fillId="2" borderId="6" xfId="0" applyFont="1" applyFill="1" applyBorder="1" applyAlignment="1">
      <alignment horizontal="center" vertical="center"/>
    </xf>
    <xf numFmtId="0" fontId="20" fillId="2" borderId="6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vertical="center" wrapText="1"/>
    </xf>
    <xf numFmtId="0" fontId="5" fillId="3" borderId="3" xfId="0" applyFont="1" applyFill="1" applyBorder="1" applyAlignment="1">
      <alignment vertical="center" wrapText="1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21" xfId="0" applyFont="1" applyFill="1" applyBorder="1" applyAlignment="1">
      <alignment vertical="center" wrapText="1"/>
    </xf>
    <xf numFmtId="0" fontId="5" fillId="3" borderId="24" xfId="0" applyFont="1" applyFill="1" applyBorder="1" applyAlignment="1">
      <alignment vertical="center" wrapText="1"/>
    </xf>
    <xf numFmtId="0" fontId="5" fillId="3" borderId="22" xfId="0" applyFont="1" applyFill="1" applyBorder="1" applyAlignment="1">
      <alignment horizontal="center" vertical="center"/>
    </xf>
    <xf numFmtId="0" fontId="5" fillId="3" borderId="25" xfId="0" applyFont="1" applyFill="1" applyBorder="1" applyAlignment="1">
      <alignment horizontal="center" vertical="center"/>
    </xf>
    <xf numFmtId="0" fontId="5" fillId="3" borderId="21" xfId="0" applyFont="1" applyFill="1" applyBorder="1" applyAlignment="1">
      <alignment horizontal="center" vertical="center" wrapText="1"/>
    </xf>
    <xf numFmtId="0" fontId="5" fillId="3" borderId="24" xfId="0" applyFont="1" applyFill="1" applyBorder="1" applyAlignment="1">
      <alignment horizontal="center" vertical="center" wrapText="1"/>
    </xf>
    <xf numFmtId="0" fontId="5" fillId="3" borderId="26" xfId="0" applyFont="1" applyFill="1" applyBorder="1" applyAlignment="1">
      <alignment horizontal="center" vertical="center" wrapText="1"/>
    </xf>
    <xf numFmtId="0" fontId="5" fillId="3" borderId="37" xfId="0" applyFont="1" applyFill="1" applyBorder="1" applyAlignment="1">
      <alignment horizontal="center" vertical="center" wrapText="1"/>
    </xf>
    <xf numFmtId="0" fontId="5" fillId="3" borderId="34" xfId="0" applyFont="1" applyFill="1" applyBorder="1" applyAlignment="1">
      <alignment horizontal="center" vertical="center"/>
    </xf>
    <xf numFmtId="49" fontId="24" fillId="0" borderId="24" xfId="0" applyNumberFormat="1" applyFont="1" applyBorder="1" applyAlignment="1">
      <alignment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jpeg"/><Relationship Id="rId1" Type="http://schemas.openxmlformats.org/officeDocument/2006/relationships/image" Target="../media/image4.jpeg"/><Relationship Id="rId4" Type="http://schemas.openxmlformats.org/officeDocument/2006/relationships/image" Target="../media/image5.jpeg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jpeg"/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581025</xdr:colOff>
      <xdr:row>1</xdr:row>
      <xdr:rowOff>0</xdr:rowOff>
    </xdr:from>
    <xdr:to>
      <xdr:col>6</xdr:col>
      <xdr:colOff>0</xdr:colOff>
      <xdr:row>2</xdr:row>
      <xdr:rowOff>209550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0225" y="190500"/>
          <a:ext cx="1247775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0</xdr:row>
      <xdr:rowOff>190499</xdr:rowOff>
    </xdr:from>
    <xdr:to>
      <xdr:col>2</xdr:col>
      <xdr:colOff>1571625</xdr:colOff>
      <xdr:row>2</xdr:row>
      <xdr:rowOff>104774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47950" y="190499"/>
          <a:ext cx="99060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66678</xdr:rowOff>
    </xdr:from>
    <xdr:to>
      <xdr:col>0</xdr:col>
      <xdr:colOff>962025</xdr:colOff>
      <xdr:row>2</xdr:row>
      <xdr:rowOff>85726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57178"/>
          <a:ext cx="962025" cy="438148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114300</xdr:colOff>
      <xdr:row>0</xdr:row>
      <xdr:rowOff>16003</xdr:rowOff>
    </xdr:from>
    <xdr:to>
      <xdr:col>5</xdr:col>
      <xdr:colOff>1142999</xdr:colOff>
      <xdr:row>2</xdr:row>
      <xdr:rowOff>76201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43600" y="16003"/>
          <a:ext cx="1028699" cy="6697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0</xdr:row>
      <xdr:rowOff>66676</xdr:rowOff>
    </xdr:from>
    <xdr:to>
      <xdr:col>2</xdr:col>
      <xdr:colOff>1581150</xdr:colOff>
      <xdr:row>1</xdr:row>
      <xdr:rowOff>405088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90775" y="66676"/>
          <a:ext cx="1000125" cy="5289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247651</xdr:colOff>
      <xdr:row>0</xdr:row>
      <xdr:rowOff>114304</xdr:rowOff>
    </xdr:from>
    <xdr:to>
      <xdr:col>1</xdr:col>
      <xdr:colOff>466725</xdr:colOff>
      <xdr:row>2</xdr:row>
      <xdr:rowOff>171450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1" y="114304"/>
          <a:ext cx="1085849" cy="666746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114300</xdr:colOff>
      <xdr:row>0</xdr:row>
      <xdr:rowOff>16003</xdr:rowOff>
    </xdr:from>
    <xdr:to>
      <xdr:col>5</xdr:col>
      <xdr:colOff>1142999</xdr:colOff>
      <xdr:row>2</xdr:row>
      <xdr:rowOff>76201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57900" y="16003"/>
          <a:ext cx="1028699" cy="6697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0</xdr:row>
      <xdr:rowOff>66676</xdr:rowOff>
    </xdr:from>
    <xdr:to>
      <xdr:col>2</xdr:col>
      <xdr:colOff>1581150</xdr:colOff>
      <xdr:row>1</xdr:row>
      <xdr:rowOff>405088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90775" y="66676"/>
          <a:ext cx="1000125" cy="5289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247651</xdr:colOff>
      <xdr:row>0</xdr:row>
      <xdr:rowOff>114304</xdr:rowOff>
    </xdr:from>
    <xdr:to>
      <xdr:col>1</xdr:col>
      <xdr:colOff>314325</xdr:colOff>
      <xdr:row>2</xdr:row>
      <xdr:rowOff>133350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1" y="114304"/>
          <a:ext cx="971549" cy="628646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114300</xdr:colOff>
      <xdr:row>0</xdr:row>
      <xdr:rowOff>16003</xdr:rowOff>
    </xdr:from>
    <xdr:to>
      <xdr:col>5</xdr:col>
      <xdr:colOff>1142999</xdr:colOff>
      <xdr:row>2</xdr:row>
      <xdr:rowOff>76201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48375" y="16003"/>
          <a:ext cx="1028699" cy="6697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0</xdr:row>
      <xdr:rowOff>66676</xdr:rowOff>
    </xdr:from>
    <xdr:to>
      <xdr:col>2</xdr:col>
      <xdr:colOff>1581150</xdr:colOff>
      <xdr:row>1</xdr:row>
      <xdr:rowOff>405088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62225" y="66676"/>
          <a:ext cx="1000125" cy="5289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247651</xdr:colOff>
      <xdr:row>0</xdr:row>
      <xdr:rowOff>114304</xdr:rowOff>
    </xdr:from>
    <xdr:to>
      <xdr:col>1</xdr:col>
      <xdr:colOff>571500</xdr:colOff>
      <xdr:row>2</xdr:row>
      <xdr:rowOff>152400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1" y="114304"/>
          <a:ext cx="1295399" cy="647696"/>
        </a:xfrm>
        <a:prstGeom prst="rect">
          <a:avLst/>
        </a:prstGeom>
      </xdr:spPr>
    </xdr:pic>
    <xdr:clientData/>
  </xdr:twoCellAnchor>
  <xdr:twoCellAnchor>
    <xdr:from>
      <xdr:col>5</xdr:col>
      <xdr:colOff>114300</xdr:colOff>
      <xdr:row>0</xdr:row>
      <xdr:rowOff>16003</xdr:rowOff>
    </xdr:from>
    <xdr:to>
      <xdr:col>5</xdr:col>
      <xdr:colOff>1142999</xdr:colOff>
      <xdr:row>2</xdr:row>
      <xdr:rowOff>76201</xdr:rowOff>
    </xdr:to>
    <xdr:pic>
      <xdr:nvPicPr>
        <xdr:cNvPr id="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19775" y="16003"/>
          <a:ext cx="962024" cy="6697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0</xdr:row>
      <xdr:rowOff>66676</xdr:rowOff>
    </xdr:from>
    <xdr:to>
      <xdr:col>2</xdr:col>
      <xdr:colOff>1581150</xdr:colOff>
      <xdr:row>1</xdr:row>
      <xdr:rowOff>405088</xdr:rowOff>
    </xdr:to>
    <xdr:pic>
      <xdr:nvPicPr>
        <xdr:cNvPr id="6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00275" y="66676"/>
          <a:ext cx="1000125" cy="5289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114300</xdr:colOff>
      <xdr:row>0</xdr:row>
      <xdr:rowOff>16003</xdr:rowOff>
    </xdr:from>
    <xdr:to>
      <xdr:col>5</xdr:col>
      <xdr:colOff>1142999</xdr:colOff>
      <xdr:row>2</xdr:row>
      <xdr:rowOff>76201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8400" y="16003"/>
          <a:ext cx="866774" cy="6697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0</xdr:row>
      <xdr:rowOff>66676</xdr:rowOff>
    </xdr:from>
    <xdr:to>
      <xdr:col>2</xdr:col>
      <xdr:colOff>1581150</xdr:colOff>
      <xdr:row>1</xdr:row>
      <xdr:rowOff>405088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38425" y="66676"/>
          <a:ext cx="1000125" cy="5289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247651</xdr:colOff>
      <xdr:row>0</xdr:row>
      <xdr:rowOff>114304</xdr:rowOff>
    </xdr:from>
    <xdr:to>
      <xdr:col>1</xdr:col>
      <xdr:colOff>666750</xdr:colOff>
      <xdr:row>2</xdr:row>
      <xdr:rowOff>219075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1" y="114304"/>
          <a:ext cx="1323974" cy="714371"/>
        </a:xfrm>
        <a:prstGeom prst="rect">
          <a:avLst/>
        </a:prstGeom>
      </xdr:spPr>
    </xdr:pic>
    <xdr:clientData/>
  </xdr:twoCellAnchor>
  <xdr:twoCellAnchor>
    <xdr:from>
      <xdr:col>5</xdr:col>
      <xdr:colOff>114300</xdr:colOff>
      <xdr:row>0</xdr:row>
      <xdr:rowOff>16003</xdr:rowOff>
    </xdr:from>
    <xdr:to>
      <xdr:col>5</xdr:col>
      <xdr:colOff>1085849</xdr:colOff>
      <xdr:row>2</xdr:row>
      <xdr:rowOff>133350</xdr:rowOff>
    </xdr:to>
    <xdr:pic>
      <xdr:nvPicPr>
        <xdr:cNvPr id="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00725" y="16003"/>
          <a:ext cx="971549" cy="7269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0</xdr:row>
      <xdr:rowOff>66675</xdr:rowOff>
    </xdr:from>
    <xdr:to>
      <xdr:col>2</xdr:col>
      <xdr:colOff>1581150</xdr:colOff>
      <xdr:row>2</xdr:row>
      <xdr:rowOff>66674</xdr:rowOff>
    </xdr:to>
    <xdr:pic>
      <xdr:nvPicPr>
        <xdr:cNvPr id="6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47900" y="66675"/>
          <a:ext cx="1000125" cy="609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114300</xdr:colOff>
      <xdr:row>0</xdr:row>
      <xdr:rowOff>16003</xdr:rowOff>
    </xdr:from>
    <xdr:to>
      <xdr:col>5</xdr:col>
      <xdr:colOff>1142999</xdr:colOff>
      <xdr:row>2</xdr:row>
      <xdr:rowOff>76201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00725" y="16003"/>
          <a:ext cx="971549" cy="6697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0</xdr:row>
      <xdr:rowOff>66676</xdr:rowOff>
    </xdr:from>
    <xdr:to>
      <xdr:col>2</xdr:col>
      <xdr:colOff>1581150</xdr:colOff>
      <xdr:row>1</xdr:row>
      <xdr:rowOff>405088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47900" y="66676"/>
          <a:ext cx="1000125" cy="5289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247651</xdr:colOff>
      <xdr:row>0</xdr:row>
      <xdr:rowOff>114305</xdr:rowOff>
    </xdr:from>
    <xdr:to>
      <xdr:col>1</xdr:col>
      <xdr:colOff>609600</xdr:colOff>
      <xdr:row>2</xdr:row>
      <xdr:rowOff>171451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1" y="114305"/>
          <a:ext cx="1209674" cy="666746"/>
        </a:xfrm>
        <a:prstGeom prst="rect">
          <a:avLst/>
        </a:prstGeom>
      </xdr:spPr>
    </xdr:pic>
    <xdr:clientData/>
  </xdr:twoCellAnchor>
  <xdr:twoCellAnchor>
    <xdr:from>
      <xdr:col>5</xdr:col>
      <xdr:colOff>0</xdr:colOff>
      <xdr:row>0</xdr:row>
      <xdr:rowOff>16003</xdr:rowOff>
    </xdr:from>
    <xdr:to>
      <xdr:col>6</xdr:col>
      <xdr:colOff>9524</xdr:colOff>
      <xdr:row>2</xdr:row>
      <xdr:rowOff>38100</xdr:rowOff>
    </xdr:to>
    <xdr:pic>
      <xdr:nvPicPr>
        <xdr:cNvPr id="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0" y="16003"/>
          <a:ext cx="1123949" cy="6316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0</xdr:row>
      <xdr:rowOff>66675</xdr:rowOff>
    </xdr:from>
    <xdr:to>
      <xdr:col>2</xdr:col>
      <xdr:colOff>1581150</xdr:colOff>
      <xdr:row>2</xdr:row>
      <xdr:rowOff>66674</xdr:rowOff>
    </xdr:to>
    <xdr:pic>
      <xdr:nvPicPr>
        <xdr:cNvPr id="6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47900" y="66675"/>
          <a:ext cx="1000125" cy="609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114300</xdr:colOff>
      <xdr:row>0</xdr:row>
      <xdr:rowOff>16003</xdr:rowOff>
    </xdr:from>
    <xdr:to>
      <xdr:col>5</xdr:col>
      <xdr:colOff>1142999</xdr:colOff>
      <xdr:row>2</xdr:row>
      <xdr:rowOff>76201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29300" y="16003"/>
          <a:ext cx="1000124" cy="6697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0</xdr:row>
      <xdr:rowOff>66676</xdr:rowOff>
    </xdr:from>
    <xdr:to>
      <xdr:col>2</xdr:col>
      <xdr:colOff>1581150</xdr:colOff>
      <xdr:row>1</xdr:row>
      <xdr:rowOff>405088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0" y="66676"/>
          <a:ext cx="1000125" cy="5289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247651</xdr:colOff>
      <xdr:row>0</xdr:row>
      <xdr:rowOff>114305</xdr:rowOff>
    </xdr:from>
    <xdr:to>
      <xdr:col>1</xdr:col>
      <xdr:colOff>438150</xdr:colOff>
      <xdr:row>2</xdr:row>
      <xdr:rowOff>161925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1" y="114305"/>
          <a:ext cx="1114424" cy="657220"/>
        </a:xfrm>
        <a:prstGeom prst="rect">
          <a:avLst/>
        </a:prstGeom>
      </xdr:spPr>
    </xdr:pic>
    <xdr:clientData/>
  </xdr:twoCellAnchor>
  <xdr:twoCellAnchor>
    <xdr:from>
      <xdr:col>5</xdr:col>
      <xdr:colOff>0</xdr:colOff>
      <xdr:row>0</xdr:row>
      <xdr:rowOff>16003</xdr:rowOff>
    </xdr:from>
    <xdr:to>
      <xdr:col>5</xdr:col>
      <xdr:colOff>1000125</xdr:colOff>
      <xdr:row>2</xdr:row>
      <xdr:rowOff>180975</xdr:rowOff>
    </xdr:to>
    <xdr:pic>
      <xdr:nvPicPr>
        <xdr:cNvPr id="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16003"/>
          <a:ext cx="1000125" cy="7745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0</xdr:row>
      <xdr:rowOff>66675</xdr:rowOff>
    </xdr:from>
    <xdr:to>
      <xdr:col>2</xdr:col>
      <xdr:colOff>1581150</xdr:colOff>
      <xdr:row>2</xdr:row>
      <xdr:rowOff>66674</xdr:rowOff>
    </xdr:to>
    <xdr:pic>
      <xdr:nvPicPr>
        <xdr:cNvPr id="6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0" y="66675"/>
          <a:ext cx="1000125" cy="609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866775</xdr:colOff>
      <xdr:row>0</xdr:row>
      <xdr:rowOff>66676</xdr:rowOff>
    </xdr:from>
    <xdr:to>
      <xdr:col>2</xdr:col>
      <xdr:colOff>1581150</xdr:colOff>
      <xdr:row>1</xdr:row>
      <xdr:rowOff>243163</xdr:rowOff>
    </xdr:to>
    <xdr:pic>
      <xdr:nvPicPr>
        <xdr:cNvPr id="2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5" y="66676"/>
          <a:ext cx="714375" cy="4241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247651</xdr:colOff>
      <xdr:row>0</xdr:row>
      <xdr:rowOff>114305</xdr:rowOff>
    </xdr:from>
    <xdr:to>
      <xdr:col>1</xdr:col>
      <xdr:colOff>657225</xdr:colOff>
      <xdr:row>3</xdr:row>
      <xdr:rowOff>0</xdr:rowOff>
    </xdr:to>
    <xdr:pic>
      <xdr:nvPicPr>
        <xdr:cNvPr id="3" name="Picture 3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1" y="114305"/>
          <a:ext cx="1171574" cy="628645"/>
        </a:xfrm>
        <a:prstGeom prst="rect">
          <a:avLst/>
        </a:prstGeom>
      </xdr:spPr>
    </xdr:pic>
    <xdr:clientData/>
  </xdr:twoCellAnchor>
  <xdr:twoCellAnchor>
    <xdr:from>
      <xdr:col>4</xdr:col>
      <xdr:colOff>19050</xdr:colOff>
      <xdr:row>0</xdr:row>
      <xdr:rowOff>54102</xdr:rowOff>
    </xdr:from>
    <xdr:to>
      <xdr:col>4</xdr:col>
      <xdr:colOff>990600</xdr:colOff>
      <xdr:row>2</xdr:row>
      <xdr:rowOff>285749</xdr:rowOff>
    </xdr:to>
    <xdr:pic>
      <xdr:nvPicPr>
        <xdr:cNvPr id="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48275" y="54102"/>
          <a:ext cx="971550" cy="6126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809625</xdr:colOff>
      <xdr:row>0</xdr:row>
      <xdr:rowOff>66676</xdr:rowOff>
    </xdr:from>
    <xdr:to>
      <xdr:col>2</xdr:col>
      <xdr:colOff>1714500</xdr:colOff>
      <xdr:row>2</xdr:row>
      <xdr:rowOff>66675</xdr:rowOff>
    </xdr:to>
    <xdr:pic>
      <xdr:nvPicPr>
        <xdr:cNvPr id="5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62225" y="66676"/>
          <a:ext cx="904875" cy="3809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895350</xdr:colOff>
      <xdr:row>1</xdr:row>
      <xdr:rowOff>282702</xdr:rowOff>
    </xdr:from>
    <xdr:to>
      <xdr:col>6</xdr:col>
      <xdr:colOff>0</xdr:colOff>
      <xdr:row>3</xdr:row>
      <xdr:rowOff>228599</xdr:rowOff>
    </xdr:to>
    <xdr:pic>
      <xdr:nvPicPr>
        <xdr:cNvPr id="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86825" y="473202"/>
          <a:ext cx="952500" cy="7459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828675</xdr:colOff>
      <xdr:row>0</xdr:row>
      <xdr:rowOff>66675</xdr:rowOff>
    </xdr:from>
    <xdr:to>
      <xdr:col>3</xdr:col>
      <xdr:colOff>1657350</xdr:colOff>
      <xdr:row>2</xdr:row>
      <xdr:rowOff>9525</xdr:rowOff>
    </xdr:to>
    <xdr:pic>
      <xdr:nvPicPr>
        <xdr:cNvPr id="7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66675"/>
          <a:ext cx="828675" cy="552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171450</xdr:colOff>
      <xdr:row>0</xdr:row>
      <xdr:rowOff>0</xdr:rowOff>
    </xdr:from>
    <xdr:to>
      <xdr:col>1</xdr:col>
      <xdr:colOff>1038225</xdr:colOff>
      <xdr:row>4</xdr:row>
      <xdr:rowOff>238126</xdr:rowOff>
    </xdr:to>
    <xdr:pic>
      <xdr:nvPicPr>
        <xdr:cNvPr id="5" name="Imagen 4" descr="http://www.dgcp.gob.do/new_dgcp/documentos/firma/nueva/small2/log1.png"/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6090" r="7861"/>
        <a:stretch/>
      </xdr:blipFill>
      <xdr:spPr bwMode="auto">
        <a:xfrm>
          <a:off x="171450" y="0"/>
          <a:ext cx="1619250" cy="1609726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114300</xdr:colOff>
      <xdr:row>0</xdr:row>
      <xdr:rowOff>16003</xdr:rowOff>
    </xdr:from>
    <xdr:to>
      <xdr:col>5</xdr:col>
      <xdr:colOff>1142999</xdr:colOff>
      <xdr:row>2</xdr:row>
      <xdr:rowOff>76201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48375" y="16003"/>
          <a:ext cx="1028699" cy="6697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0</xdr:row>
      <xdr:rowOff>66676</xdr:rowOff>
    </xdr:from>
    <xdr:to>
      <xdr:col>2</xdr:col>
      <xdr:colOff>1581150</xdr:colOff>
      <xdr:row>1</xdr:row>
      <xdr:rowOff>405088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62225" y="66676"/>
          <a:ext cx="1000125" cy="5289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323852</xdr:colOff>
      <xdr:row>0</xdr:row>
      <xdr:rowOff>0</xdr:rowOff>
    </xdr:from>
    <xdr:to>
      <xdr:col>1</xdr:col>
      <xdr:colOff>552450</xdr:colOff>
      <xdr:row>2</xdr:row>
      <xdr:rowOff>200025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3852" y="0"/>
          <a:ext cx="1085848" cy="8096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581025</xdr:colOff>
      <xdr:row>1</xdr:row>
      <xdr:rowOff>0</xdr:rowOff>
    </xdr:from>
    <xdr:to>
      <xdr:col>5</xdr:col>
      <xdr:colOff>685800</xdr:colOff>
      <xdr:row>2</xdr:row>
      <xdr:rowOff>209550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48325" y="190500"/>
          <a:ext cx="866775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0</xdr:row>
      <xdr:rowOff>190499</xdr:rowOff>
    </xdr:from>
    <xdr:to>
      <xdr:col>2</xdr:col>
      <xdr:colOff>1571625</xdr:colOff>
      <xdr:row>2</xdr:row>
      <xdr:rowOff>104774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14600" y="190499"/>
          <a:ext cx="99060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209550</xdr:colOff>
      <xdr:row>0</xdr:row>
      <xdr:rowOff>123828</xdr:rowOff>
    </xdr:from>
    <xdr:to>
      <xdr:col>1</xdr:col>
      <xdr:colOff>571499</xdr:colOff>
      <xdr:row>2</xdr:row>
      <xdr:rowOff>152400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" y="123828"/>
          <a:ext cx="1257299" cy="63817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581025</xdr:colOff>
      <xdr:row>1</xdr:row>
      <xdr:rowOff>0</xdr:rowOff>
    </xdr:from>
    <xdr:to>
      <xdr:col>5</xdr:col>
      <xdr:colOff>685800</xdr:colOff>
      <xdr:row>2</xdr:row>
      <xdr:rowOff>209550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48325" y="190500"/>
          <a:ext cx="866775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0</xdr:row>
      <xdr:rowOff>190499</xdr:rowOff>
    </xdr:from>
    <xdr:to>
      <xdr:col>2</xdr:col>
      <xdr:colOff>1571625</xdr:colOff>
      <xdr:row>2</xdr:row>
      <xdr:rowOff>104774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190499"/>
          <a:ext cx="99060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247650</xdr:colOff>
      <xdr:row>0</xdr:row>
      <xdr:rowOff>114303</xdr:rowOff>
    </xdr:from>
    <xdr:to>
      <xdr:col>1</xdr:col>
      <xdr:colOff>533400</xdr:colOff>
      <xdr:row>2</xdr:row>
      <xdr:rowOff>180975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0" y="114303"/>
          <a:ext cx="1133475" cy="67627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581025</xdr:colOff>
      <xdr:row>1</xdr:row>
      <xdr:rowOff>0</xdr:rowOff>
    </xdr:from>
    <xdr:to>
      <xdr:col>5</xdr:col>
      <xdr:colOff>685800</xdr:colOff>
      <xdr:row>2</xdr:row>
      <xdr:rowOff>209550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0" y="190500"/>
          <a:ext cx="942975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0</xdr:row>
      <xdr:rowOff>190499</xdr:rowOff>
    </xdr:from>
    <xdr:to>
      <xdr:col>2</xdr:col>
      <xdr:colOff>1571625</xdr:colOff>
      <xdr:row>2</xdr:row>
      <xdr:rowOff>104774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43150" y="190499"/>
          <a:ext cx="99060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247650</xdr:colOff>
      <xdr:row>0</xdr:row>
      <xdr:rowOff>114303</xdr:rowOff>
    </xdr:from>
    <xdr:to>
      <xdr:col>1</xdr:col>
      <xdr:colOff>495300</xdr:colOff>
      <xdr:row>2</xdr:row>
      <xdr:rowOff>123825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0" y="114303"/>
          <a:ext cx="1190625" cy="61912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600076</xdr:colOff>
      <xdr:row>0</xdr:row>
      <xdr:rowOff>123825</xdr:rowOff>
    </xdr:from>
    <xdr:to>
      <xdr:col>5</xdr:col>
      <xdr:colOff>790576</xdr:colOff>
      <xdr:row>2</xdr:row>
      <xdr:rowOff>142875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62551" y="123825"/>
          <a:ext cx="952500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0</xdr:row>
      <xdr:rowOff>190499</xdr:rowOff>
    </xdr:from>
    <xdr:to>
      <xdr:col>2</xdr:col>
      <xdr:colOff>1571625</xdr:colOff>
      <xdr:row>2</xdr:row>
      <xdr:rowOff>104774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0" y="190499"/>
          <a:ext cx="99060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247650</xdr:colOff>
      <xdr:row>0</xdr:row>
      <xdr:rowOff>114303</xdr:rowOff>
    </xdr:from>
    <xdr:to>
      <xdr:col>2</xdr:col>
      <xdr:colOff>95250</xdr:colOff>
      <xdr:row>1</xdr:row>
      <xdr:rowOff>361950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0" y="114303"/>
          <a:ext cx="1304925" cy="43814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600076</xdr:colOff>
      <xdr:row>0</xdr:row>
      <xdr:rowOff>123825</xdr:rowOff>
    </xdr:from>
    <xdr:to>
      <xdr:col>5</xdr:col>
      <xdr:colOff>790576</xdr:colOff>
      <xdr:row>2</xdr:row>
      <xdr:rowOff>142875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00601" y="123825"/>
          <a:ext cx="952500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0</xdr:row>
      <xdr:rowOff>190499</xdr:rowOff>
    </xdr:from>
    <xdr:to>
      <xdr:col>2</xdr:col>
      <xdr:colOff>1571625</xdr:colOff>
      <xdr:row>2</xdr:row>
      <xdr:rowOff>104774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38350" y="190499"/>
          <a:ext cx="99060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247650</xdr:colOff>
      <xdr:row>0</xdr:row>
      <xdr:rowOff>114303</xdr:rowOff>
    </xdr:from>
    <xdr:to>
      <xdr:col>1</xdr:col>
      <xdr:colOff>628650</xdr:colOff>
      <xdr:row>2</xdr:row>
      <xdr:rowOff>171450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0" y="114303"/>
          <a:ext cx="1304925" cy="43814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600076</xdr:colOff>
      <xdr:row>0</xdr:row>
      <xdr:rowOff>111253</xdr:rowOff>
    </xdr:from>
    <xdr:to>
      <xdr:col>5</xdr:col>
      <xdr:colOff>447676</xdr:colOff>
      <xdr:row>2</xdr:row>
      <xdr:rowOff>142875</xdr:rowOff>
    </xdr:to>
    <xdr:pic>
      <xdr:nvPicPr>
        <xdr:cNvPr id="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2601" y="111253"/>
          <a:ext cx="1009650" cy="6412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0</xdr:row>
      <xdr:rowOff>190499</xdr:rowOff>
    </xdr:from>
    <xdr:to>
      <xdr:col>2</xdr:col>
      <xdr:colOff>1571625</xdr:colOff>
      <xdr:row>2</xdr:row>
      <xdr:rowOff>104774</xdr:rowOff>
    </xdr:to>
    <xdr:pic>
      <xdr:nvPicPr>
        <xdr:cNvPr id="6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190499"/>
          <a:ext cx="99060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247650</xdr:colOff>
      <xdr:row>0</xdr:row>
      <xdr:rowOff>114303</xdr:rowOff>
    </xdr:from>
    <xdr:to>
      <xdr:col>1</xdr:col>
      <xdr:colOff>504825</xdr:colOff>
      <xdr:row>2</xdr:row>
      <xdr:rowOff>133350</xdr:rowOff>
    </xdr:to>
    <xdr:pic>
      <xdr:nvPicPr>
        <xdr:cNvPr id="7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0" y="114303"/>
          <a:ext cx="1076325" cy="628647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600076</xdr:colOff>
      <xdr:row>0</xdr:row>
      <xdr:rowOff>111252</xdr:rowOff>
    </xdr:from>
    <xdr:to>
      <xdr:col>5</xdr:col>
      <xdr:colOff>447676</xdr:colOff>
      <xdr:row>2</xdr:row>
      <xdr:rowOff>304799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14951" y="111252"/>
          <a:ext cx="962025" cy="8031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0</xdr:row>
      <xdr:rowOff>66675</xdr:rowOff>
    </xdr:from>
    <xdr:to>
      <xdr:col>2</xdr:col>
      <xdr:colOff>1805765</xdr:colOff>
      <xdr:row>2</xdr:row>
      <xdr:rowOff>104774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76475" y="66675"/>
          <a:ext cx="1224740" cy="6476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247651</xdr:colOff>
      <xdr:row>0</xdr:row>
      <xdr:rowOff>114304</xdr:rowOff>
    </xdr:from>
    <xdr:to>
      <xdr:col>1</xdr:col>
      <xdr:colOff>504825</xdr:colOff>
      <xdr:row>2</xdr:row>
      <xdr:rowOff>161926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1" y="114304"/>
          <a:ext cx="1190624" cy="657222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666750</xdr:colOff>
      <xdr:row>0</xdr:row>
      <xdr:rowOff>35052</xdr:rowOff>
    </xdr:from>
    <xdr:to>
      <xdr:col>5</xdr:col>
      <xdr:colOff>933449</xdr:colOff>
      <xdr:row>2</xdr:row>
      <xdr:rowOff>228599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0" y="35052"/>
          <a:ext cx="1181099" cy="8031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0</xdr:row>
      <xdr:rowOff>66675</xdr:rowOff>
    </xdr:from>
    <xdr:to>
      <xdr:col>2</xdr:col>
      <xdr:colOff>1805765</xdr:colOff>
      <xdr:row>2</xdr:row>
      <xdr:rowOff>104774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09825" y="66675"/>
          <a:ext cx="1224740" cy="6476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247651</xdr:colOff>
      <xdr:row>0</xdr:row>
      <xdr:rowOff>114304</xdr:rowOff>
    </xdr:from>
    <xdr:to>
      <xdr:col>1</xdr:col>
      <xdr:colOff>619125</xdr:colOff>
      <xdr:row>2</xdr:row>
      <xdr:rowOff>285750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1" y="114304"/>
          <a:ext cx="1400174" cy="7810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7"/>
  <sheetViews>
    <sheetView workbookViewId="0">
      <selection activeCell="A28" sqref="A1:F28"/>
    </sheetView>
  </sheetViews>
  <sheetFormatPr baseColWidth="10" defaultRowHeight="15"/>
  <cols>
    <col min="1" max="1" width="15.28515625" customWidth="1"/>
    <col min="2" max="2" width="13.7109375" customWidth="1"/>
    <col min="3" max="3" width="27.28515625" customWidth="1"/>
    <col min="4" max="4" width="12.42578125" bestFit="1" customWidth="1"/>
    <col min="6" max="6" width="14.85546875" customWidth="1"/>
  </cols>
  <sheetData>
    <row r="2" spans="1:6" ht="33">
      <c r="A2" s="1"/>
    </row>
    <row r="3" spans="1:6" ht="30">
      <c r="A3" s="2"/>
      <c r="C3" s="24" t="s">
        <v>7</v>
      </c>
    </row>
    <row r="4" spans="1:6">
      <c r="A4" s="2"/>
      <c r="C4" s="2" t="s">
        <v>8</v>
      </c>
    </row>
    <row r="5" spans="1:6" ht="15.75" thickBot="1">
      <c r="A5" s="2"/>
      <c r="C5" s="3" t="s">
        <v>25</v>
      </c>
    </row>
    <row r="6" spans="1:6">
      <c r="A6" s="7"/>
      <c r="B6" s="8"/>
      <c r="C6" s="8"/>
      <c r="D6" s="128" t="s">
        <v>0</v>
      </c>
      <c r="E6" s="128" t="s">
        <v>1</v>
      </c>
      <c r="F6" s="130" t="s">
        <v>2</v>
      </c>
    </row>
    <row r="7" spans="1:6" ht="15.75" thickBot="1">
      <c r="A7" s="9" t="s">
        <v>3</v>
      </c>
      <c r="B7" s="10" t="s">
        <v>4</v>
      </c>
      <c r="C7" s="10" t="s">
        <v>5</v>
      </c>
      <c r="D7" s="129"/>
      <c r="E7" s="129"/>
      <c r="F7" s="131"/>
    </row>
    <row r="8" spans="1:6" ht="15.75" thickBot="1">
      <c r="A8" s="11"/>
      <c r="B8" s="20"/>
      <c r="C8" s="15" t="s">
        <v>24</v>
      </c>
      <c r="D8" s="18">
        <v>35134.980000000003</v>
      </c>
      <c r="E8" s="19"/>
      <c r="F8" s="18">
        <v>35134.980000000003</v>
      </c>
    </row>
    <row r="9" spans="1:6" ht="17.25" thickBot="1">
      <c r="A9" s="21">
        <v>42501</v>
      </c>
      <c r="B9" s="13"/>
      <c r="C9" s="17" t="s">
        <v>6</v>
      </c>
      <c r="D9" s="16">
        <v>604604.30000000005</v>
      </c>
      <c r="E9" s="14"/>
      <c r="F9" s="18">
        <f>F8+D9</f>
        <v>639739.28</v>
      </c>
    </row>
    <row r="10" spans="1:6" ht="17.25" thickBot="1">
      <c r="A10" s="26">
        <v>42501</v>
      </c>
      <c r="B10" s="22" t="s">
        <v>54</v>
      </c>
      <c r="C10" s="17" t="s">
        <v>55</v>
      </c>
      <c r="D10" s="16"/>
      <c r="E10" s="27">
        <v>11700</v>
      </c>
      <c r="F10" s="25">
        <f>F9-E10</f>
        <v>628039.28</v>
      </c>
    </row>
    <row r="11" spans="1:6" ht="17.25" thickBot="1">
      <c r="A11" s="26">
        <v>42501</v>
      </c>
      <c r="B11" s="22" t="s">
        <v>26</v>
      </c>
      <c r="C11" s="17" t="s">
        <v>27</v>
      </c>
      <c r="D11" s="16"/>
      <c r="E11" s="27">
        <v>8285.2000000000007</v>
      </c>
      <c r="F11" s="25">
        <f t="shared" ref="F11:F25" si="0">F10-E11</f>
        <v>619754.08000000007</v>
      </c>
    </row>
    <row r="12" spans="1:6" ht="17.25" thickBot="1">
      <c r="A12" s="26">
        <v>42506</v>
      </c>
      <c r="B12" s="22" t="s">
        <v>40</v>
      </c>
      <c r="C12" s="17" t="s">
        <v>28</v>
      </c>
      <c r="D12" s="16"/>
      <c r="E12" s="27">
        <v>64000</v>
      </c>
      <c r="F12" s="25">
        <f t="shared" si="0"/>
        <v>555754.08000000007</v>
      </c>
    </row>
    <row r="13" spans="1:6" ht="17.25" thickBot="1">
      <c r="A13" s="26">
        <v>42506</v>
      </c>
      <c r="B13" s="22" t="s">
        <v>41</v>
      </c>
      <c r="C13" s="17" t="s">
        <v>19</v>
      </c>
      <c r="D13" s="16"/>
      <c r="E13" s="27">
        <v>11700</v>
      </c>
      <c r="F13" s="25">
        <f t="shared" si="0"/>
        <v>544054.08000000007</v>
      </c>
    </row>
    <row r="14" spans="1:6" ht="17.25" thickBot="1">
      <c r="A14" s="26">
        <v>42506</v>
      </c>
      <c r="B14" s="22" t="s">
        <v>42</v>
      </c>
      <c r="C14" s="17" t="s">
        <v>29</v>
      </c>
      <c r="D14" s="16"/>
      <c r="E14" s="27">
        <v>12112.5</v>
      </c>
      <c r="F14" s="25">
        <f t="shared" si="0"/>
        <v>531941.58000000007</v>
      </c>
    </row>
    <row r="15" spans="1:6" ht="17.25" thickBot="1">
      <c r="A15" s="26">
        <v>42506</v>
      </c>
      <c r="B15" s="22" t="s">
        <v>43</v>
      </c>
      <c r="C15" s="17" t="s">
        <v>30</v>
      </c>
      <c r="D15" s="16"/>
      <c r="E15" s="27">
        <v>18000</v>
      </c>
      <c r="F15" s="25">
        <f t="shared" si="0"/>
        <v>513941.58000000007</v>
      </c>
    </row>
    <row r="16" spans="1:6" ht="17.25" thickBot="1">
      <c r="A16" s="26">
        <v>42508</v>
      </c>
      <c r="B16" s="22" t="s">
        <v>44</v>
      </c>
      <c r="C16" s="17" t="s">
        <v>31</v>
      </c>
      <c r="D16" s="16"/>
      <c r="E16" s="27">
        <v>24300</v>
      </c>
      <c r="F16" s="25">
        <f t="shared" si="0"/>
        <v>489641.58000000007</v>
      </c>
    </row>
    <row r="17" spans="1:6" ht="17.25" thickBot="1">
      <c r="A17" s="26">
        <v>42508</v>
      </c>
      <c r="B17" s="22" t="s">
        <v>45</v>
      </c>
      <c r="C17" s="17" t="s">
        <v>32</v>
      </c>
      <c r="D17" s="16"/>
      <c r="E17" s="27">
        <v>8475</v>
      </c>
      <c r="F17" s="25">
        <f t="shared" si="0"/>
        <v>481166.58000000007</v>
      </c>
    </row>
    <row r="18" spans="1:6" ht="17.25" thickBot="1">
      <c r="A18" s="26">
        <v>42508</v>
      </c>
      <c r="B18" s="22" t="s">
        <v>46</v>
      </c>
      <c r="C18" s="17" t="s">
        <v>33</v>
      </c>
      <c r="D18" s="16"/>
      <c r="E18" s="27">
        <v>4050.06</v>
      </c>
      <c r="F18" s="25">
        <f t="shared" si="0"/>
        <v>477116.52000000008</v>
      </c>
    </row>
    <row r="19" spans="1:6" ht="17.25" thickBot="1">
      <c r="A19" s="26">
        <v>42508</v>
      </c>
      <c r="B19" s="22" t="s">
        <v>47</v>
      </c>
      <c r="C19" s="17" t="s">
        <v>34</v>
      </c>
      <c r="D19" s="16"/>
      <c r="E19" s="27">
        <v>49323.839999999997</v>
      </c>
      <c r="F19" s="25">
        <f t="shared" si="0"/>
        <v>427792.68000000005</v>
      </c>
    </row>
    <row r="20" spans="1:6" ht="17.25" thickBot="1">
      <c r="A20" s="26">
        <v>42508</v>
      </c>
      <c r="B20" s="22" t="s">
        <v>48</v>
      </c>
      <c r="C20" s="17" t="s">
        <v>9</v>
      </c>
      <c r="D20" s="16"/>
      <c r="E20" s="27">
        <v>2811.82</v>
      </c>
      <c r="F20" s="25">
        <f t="shared" si="0"/>
        <v>424980.86000000004</v>
      </c>
    </row>
    <row r="21" spans="1:6" ht="17.25" thickBot="1">
      <c r="A21" s="26">
        <v>42508</v>
      </c>
      <c r="B21" s="22" t="s">
        <v>49</v>
      </c>
      <c r="C21" s="5" t="s">
        <v>35</v>
      </c>
      <c r="D21" s="4"/>
      <c r="E21" s="4">
        <v>12554.79</v>
      </c>
      <c r="F21" s="25">
        <f t="shared" si="0"/>
        <v>412426.07000000007</v>
      </c>
    </row>
    <row r="22" spans="1:6" ht="17.25" thickBot="1">
      <c r="A22" s="26">
        <v>42510</v>
      </c>
      <c r="B22" s="22" t="s">
        <v>50</v>
      </c>
      <c r="C22" s="5" t="s">
        <v>36</v>
      </c>
      <c r="D22" s="4"/>
      <c r="E22" s="4">
        <v>6476.8</v>
      </c>
      <c r="F22" s="25">
        <f t="shared" si="0"/>
        <v>405949.27000000008</v>
      </c>
    </row>
    <row r="23" spans="1:6" ht="17.25" thickBot="1">
      <c r="A23" s="26">
        <v>42513</v>
      </c>
      <c r="B23" s="22" t="s">
        <v>51</v>
      </c>
      <c r="C23" s="5" t="s">
        <v>37</v>
      </c>
      <c r="D23" s="4"/>
      <c r="E23" s="4">
        <v>9266</v>
      </c>
      <c r="F23" s="25">
        <f t="shared" si="0"/>
        <v>396683.27000000008</v>
      </c>
    </row>
    <row r="24" spans="1:6" ht="17.25" thickBot="1">
      <c r="A24" s="6">
        <v>42520</v>
      </c>
      <c r="B24" s="22" t="s">
        <v>52</v>
      </c>
      <c r="C24" s="5" t="s">
        <v>38</v>
      </c>
      <c r="D24" s="4"/>
      <c r="E24" s="4">
        <v>5390</v>
      </c>
      <c r="F24" s="25">
        <f t="shared" si="0"/>
        <v>391293.27000000008</v>
      </c>
    </row>
    <row r="25" spans="1:6" ht="17.25" thickBot="1">
      <c r="A25" s="6">
        <v>42520</v>
      </c>
      <c r="B25" s="22" t="s">
        <v>53</v>
      </c>
      <c r="C25" s="5" t="s">
        <v>39</v>
      </c>
      <c r="D25" s="4"/>
      <c r="E25" s="4">
        <v>7028.53</v>
      </c>
      <c r="F25" s="25">
        <f t="shared" si="0"/>
        <v>384264.74000000005</v>
      </c>
    </row>
    <row r="26" spans="1:6" ht="17.25" thickBot="1">
      <c r="A26" s="6">
        <v>42521</v>
      </c>
      <c r="B26" s="22"/>
      <c r="C26" s="5" t="s">
        <v>10</v>
      </c>
      <c r="D26" s="4"/>
      <c r="E26" s="4">
        <v>6442.32</v>
      </c>
      <c r="F26" s="25">
        <f t="shared" ref="F26" si="1">F25-E26</f>
        <v>377822.42000000004</v>
      </c>
    </row>
    <row r="27" spans="1:6" ht="17.25" thickBot="1">
      <c r="A27" s="6"/>
      <c r="B27" s="22"/>
      <c r="C27" s="5" t="s">
        <v>15</v>
      </c>
      <c r="D27" s="4"/>
      <c r="E27" s="28">
        <f>E10+E11+E12+E13+E14+E15+E16+E17+E18+E19+E20+E21+E22+E23+E24+E25</f>
        <v>255474.54</v>
      </c>
      <c r="F27" s="12"/>
    </row>
  </sheetData>
  <mergeCells count="3">
    <mergeCell ref="D6:D7"/>
    <mergeCell ref="E6:E7"/>
    <mergeCell ref="F6:F7"/>
  </mergeCells>
  <pageMargins left="0.7" right="0.7" top="0.75" bottom="0.75" header="0.3" footer="0.3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6"/>
  <sheetViews>
    <sheetView workbookViewId="0">
      <selection activeCell="K11" sqref="K11"/>
    </sheetView>
  </sheetViews>
  <sheetFormatPr baseColWidth="10" defaultRowHeight="15"/>
  <cols>
    <col min="1" max="1" width="13" customWidth="1"/>
    <col min="2" max="2" width="18.140625" customWidth="1"/>
    <col min="3" max="3" width="31.5703125" customWidth="1"/>
    <col min="4" max="4" width="17.28515625" customWidth="1"/>
    <col min="5" max="5" width="13.140625" customWidth="1"/>
    <col min="6" max="6" width="19" customWidth="1"/>
  </cols>
  <sheetData>
    <row r="2" spans="1:6" ht="33">
      <c r="A2" s="1"/>
    </row>
    <row r="3" spans="1:6" ht="30">
      <c r="A3" s="2"/>
      <c r="C3" s="24" t="s">
        <v>7</v>
      </c>
    </row>
    <row r="4" spans="1:6">
      <c r="A4" s="2"/>
      <c r="C4" s="2" t="s">
        <v>8</v>
      </c>
    </row>
    <row r="5" spans="1:6" ht="19.5" thickBot="1">
      <c r="A5" s="2"/>
      <c r="C5" s="84" t="s">
        <v>23</v>
      </c>
    </row>
    <row r="6" spans="1:6">
      <c r="A6" s="69"/>
      <c r="B6" s="70"/>
      <c r="C6" s="70"/>
      <c r="D6" s="132" t="s">
        <v>0</v>
      </c>
      <c r="E6" s="132" t="s">
        <v>1</v>
      </c>
      <c r="F6" s="134" t="s">
        <v>2</v>
      </c>
    </row>
    <row r="7" spans="1:6" ht="15.75" thickBot="1">
      <c r="A7" s="71" t="s">
        <v>3</v>
      </c>
      <c r="B7" s="72" t="s">
        <v>4</v>
      </c>
      <c r="C7" s="72" t="s">
        <v>216</v>
      </c>
      <c r="D7" s="133"/>
      <c r="E7" s="133"/>
      <c r="F7" s="135"/>
    </row>
    <row r="8" spans="1:6" ht="15.75" thickBot="1">
      <c r="A8" s="66"/>
      <c r="B8" s="86"/>
      <c r="C8" s="44" t="s">
        <v>204</v>
      </c>
      <c r="D8" s="68">
        <v>47243.87</v>
      </c>
      <c r="E8" s="46"/>
      <c r="F8" s="68">
        <v>47243.87</v>
      </c>
    </row>
    <row r="9" spans="1:6" ht="15.75" thickBot="1">
      <c r="A9" s="41"/>
      <c r="B9" s="47"/>
      <c r="C9" s="48" t="s">
        <v>6</v>
      </c>
      <c r="D9" s="49">
        <v>0</v>
      </c>
      <c r="E9" s="50"/>
      <c r="F9" s="45"/>
    </row>
    <row r="10" spans="1:6" ht="17.25" thickBot="1">
      <c r="A10" s="6">
        <v>42830</v>
      </c>
      <c r="B10" s="22" t="s">
        <v>205</v>
      </c>
      <c r="C10" s="48" t="s">
        <v>206</v>
      </c>
      <c r="D10" s="49"/>
      <c r="E10" s="23">
        <v>1831.87</v>
      </c>
      <c r="F10" s="52">
        <f>F8-E10</f>
        <v>45412</v>
      </c>
    </row>
    <row r="11" spans="1:6" ht="17.25" thickBot="1">
      <c r="A11" s="6">
        <v>42830</v>
      </c>
      <c r="B11" s="22" t="s">
        <v>207</v>
      </c>
      <c r="C11" s="48" t="s">
        <v>206</v>
      </c>
      <c r="D11" s="49"/>
      <c r="E11" s="23">
        <v>1326.24</v>
      </c>
      <c r="F11" s="52">
        <f>F10-E11</f>
        <v>44085.760000000002</v>
      </c>
    </row>
    <row r="12" spans="1:6" ht="17.25" thickBot="1">
      <c r="A12" s="6">
        <v>42830</v>
      </c>
      <c r="B12" s="22" t="s">
        <v>208</v>
      </c>
      <c r="C12" s="48" t="s">
        <v>168</v>
      </c>
      <c r="D12" s="49"/>
      <c r="E12" s="23">
        <v>30233.759999999998</v>
      </c>
      <c r="F12" s="52">
        <f t="shared" ref="F12:F13" si="0">F11-E12</f>
        <v>13852.000000000004</v>
      </c>
    </row>
    <row r="13" spans="1:6" ht="17.25" thickBot="1">
      <c r="A13" s="6">
        <v>42853</v>
      </c>
      <c r="B13" s="22"/>
      <c r="C13" s="75" t="s">
        <v>10</v>
      </c>
      <c r="D13" s="49"/>
      <c r="E13" s="23">
        <v>225.09</v>
      </c>
      <c r="F13" s="52">
        <f t="shared" si="0"/>
        <v>13626.910000000003</v>
      </c>
    </row>
    <row r="14" spans="1:6" ht="17.25" thickBot="1">
      <c r="A14" s="6"/>
      <c r="B14" s="22"/>
      <c r="C14" s="48"/>
      <c r="D14" s="49"/>
      <c r="E14" s="23"/>
      <c r="F14" s="87"/>
    </row>
    <row r="15" spans="1:6" ht="17.25" thickBot="1">
      <c r="A15" s="73"/>
      <c r="B15" s="74"/>
      <c r="C15" s="75"/>
      <c r="D15" s="76"/>
      <c r="E15" s="77"/>
      <c r="F15" s="68"/>
    </row>
    <row r="16" spans="1:6" ht="17.25" thickBot="1">
      <c r="A16" s="78"/>
      <c r="B16" s="79"/>
      <c r="C16" s="80" t="s">
        <v>15</v>
      </c>
      <c r="D16" s="81"/>
      <c r="E16" s="82">
        <f>E10+E11+E12</f>
        <v>33391.869999999995</v>
      </c>
      <c r="F16" s="83"/>
    </row>
  </sheetData>
  <mergeCells count="3">
    <mergeCell ref="D6:D7"/>
    <mergeCell ref="E6:E7"/>
    <mergeCell ref="F6:F7"/>
  </mergeCells>
  <pageMargins left="0.7" right="0.7" top="0.75" bottom="0.75" header="0.3" footer="0.3"/>
  <pageSetup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9"/>
  <sheetViews>
    <sheetView workbookViewId="0">
      <selection activeCell="A19" sqref="A1:F19"/>
    </sheetView>
  </sheetViews>
  <sheetFormatPr baseColWidth="10" defaultRowHeight="15"/>
  <cols>
    <col min="1" max="1" width="13.5703125" customWidth="1"/>
    <col min="2" max="2" width="16.140625" customWidth="1"/>
    <col min="3" max="3" width="31.5703125" customWidth="1"/>
    <col min="4" max="4" width="14.5703125" customWidth="1"/>
    <col min="5" max="5" width="13.140625" customWidth="1"/>
    <col min="6" max="6" width="19.5703125" customWidth="1"/>
  </cols>
  <sheetData>
    <row r="2" spans="1:6" ht="33">
      <c r="A2" s="1"/>
    </row>
    <row r="3" spans="1:6" ht="30">
      <c r="A3" s="2"/>
      <c r="C3" s="24" t="s">
        <v>7</v>
      </c>
    </row>
    <row r="4" spans="1:6">
      <c r="A4" s="2"/>
      <c r="C4" s="2" t="s">
        <v>8</v>
      </c>
    </row>
    <row r="5" spans="1:6" ht="19.5" thickBot="1">
      <c r="A5" s="2"/>
      <c r="C5" s="84" t="s">
        <v>25</v>
      </c>
    </row>
    <row r="6" spans="1:6">
      <c r="A6" s="69"/>
      <c r="B6" s="70"/>
      <c r="C6" s="70"/>
      <c r="D6" s="132" t="s">
        <v>0</v>
      </c>
      <c r="E6" s="132" t="s">
        <v>1</v>
      </c>
      <c r="F6" s="134" t="s">
        <v>2</v>
      </c>
    </row>
    <row r="7" spans="1:6" ht="15.75" thickBot="1">
      <c r="A7" s="71" t="s">
        <v>3</v>
      </c>
      <c r="B7" s="72" t="s">
        <v>4</v>
      </c>
      <c r="C7" s="72" t="s">
        <v>215</v>
      </c>
      <c r="D7" s="133"/>
      <c r="E7" s="133"/>
      <c r="F7" s="135"/>
    </row>
    <row r="8" spans="1:6" ht="15.75" thickBot="1">
      <c r="A8" s="66"/>
      <c r="B8" s="86"/>
      <c r="C8" s="44" t="s">
        <v>212</v>
      </c>
      <c r="D8" s="68">
        <v>13626.91</v>
      </c>
      <c r="E8" s="46"/>
      <c r="F8" s="68">
        <f>D8</f>
        <v>13626.91</v>
      </c>
    </row>
    <row r="9" spans="1:6" ht="15.75" thickBot="1">
      <c r="A9" s="41">
        <v>42873</v>
      </c>
      <c r="B9" s="47"/>
      <c r="C9" s="48" t="s">
        <v>6</v>
      </c>
      <c r="D9" s="49">
        <v>167917.52</v>
      </c>
      <c r="E9" s="50"/>
      <c r="F9" s="45">
        <f>F8+D9</f>
        <v>181544.43</v>
      </c>
    </row>
    <row r="10" spans="1:6" ht="17.25" thickBot="1">
      <c r="A10" s="6">
        <v>42874</v>
      </c>
      <c r="B10" s="22" t="s">
        <v>209</v>
      </c>
      <c r="C10" s="48" t="s">
        <v>168</v>
      </c>
      <c r="D10" s="49"/>
      <c r="E10" s="23">
        <v>44980.42</v>
      </c>
      <c r="F10" s="52">
        <f>F9-E10</f>
        <v>136564.01</v>
      </c>
    </row>
    <row r="11" spans="1:6" ht="17.25" thickBot="1">
      <c r="A11" s="6">
        <v>42874</v>
      </c>
      <c r="B11" s="22" t="s">
        <v>210</v>
      </c>
      <c r="C11" s="48" t="s">
        <v>217</v>
      </c>
      <c r="D11" s="49"/>
      <c r="E11" s="23">
        <v>15000</v>
      </c>
      <c r="F11" s="52">
        <f t="shared" ref="F11:F14" si="0">F10-E11</f>
        <v>121564.01000000001</v>
      </c>
    </row>
    <row r="12" spans="1:6" ht="17.25" thickBot="1">
      <c r="A12" s="6">
        <v>42874</v>
      </c>
      <c r="B12" s="22" t="s">
        <v>211</v>
      </c>
      <c r="C12" s="48" t="s">
        <v>218</v>
      </c>
      <c r="D12" s="49"/>
      <c r="E12" s="23">
        <v>20550</v>
      </c>
      <c r="F12" s="52">
        <f t="shared" si="0"/>
        <v>101014.01000000001</v>
      </c>
    </row>
    <row r="13" spans="1:6" ht="17.25" thickBot="1">
      <c r="A13" s="6">
        <v>42878</v>
      </c>
      <c r="B13" s="22" t="s">
        <v>213</v>
      </c>
      <c r="C13" s="75" t="s">
        <v>214</v>
      </c>
      <c r="D13" s="49"/>
      <c r="E13" s="23">
        <v>12087.05</v>
      </c>
      <c r="F13" s="52">
        <f t="shared" si="0"/>
        <v>88926.96</v>
      </c>
    </row>
    <row r="14" spans="1:6" ht="17.25" thickBot="1">
      <c r="A14" s="6"/>
      <c r="B14" s="22"/>
      <c r="C14" s="75" t="s">
        <v>10</v>
      </c>
      <c r="D14" s="49"/>
      <c r="E14" s="23">
        <v>313.93</v>
      </c>
      <c r="F14" s="52">
        <f t="shared" si="0"/>
        <v>88613.030000000013</v>
      </c>
    </row>
    <row r="15" spans="1:6" ht="17.25" thickBot="1">
      <c r="A15" s="6"/>
      <c r="B15" s="22"/>
      <c r="C15" s="88"/>
      <c r="D15" s="49"/>
      <c r="E15" s="23"/>
      <c r="F15" s="89"/>
    </row>
    <row r="16" spans="1:6" ht="17.25" thickBot="1">
      <c r="A16" s="73"/>
      <c r="B16" s="74"/>
      <c r="C16" s="75"/>
      <c r="D16" s="76"/>
      <c r="E16" s="77"/>
      <c r="F16" s="68"/>
    </row>
    <row r="17" spans="1:8" ht="24" customHeight="1" thickBot="1">
      <c r="A17" s="78"/>
      <c r="B17" s="79"/>
      <c r="C17" s="90" t="s">
        <v>15</v>
      </c>
      <c r="D17" s="81"/>
      <c r="E17" s="82">
        <f>E10+E11+E12+E13</f>
        <v>92617.47</v>
      </c>
      <c r="F17" s="83"/>
    </row>
    <row r="19" spans="1:8">
      <c r="H19" t="s">
        <v>219</v>
      </c>
    </row>
  </sheetData>
  <mergeCells count="3">
    <mergeCell ref="D6:D7"/>
    <mergeCell ref="E6:E7"/>
    <mergeCell ref="F6:F7"/>
  </mergeCells>
  <pageMargins left="0.7" right="0.7" top="0.75" bottom="0.75" header="0.3" footer="0.3"/>
  <pageSetup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0"/>
  <sheetViews>
    <sheetView workbookViewId="0">
      <selection activeCell="C15" sqref="C15"/>
    </sheetView>
  </sheetViews>
  <sheetFormatPr baseColWidth="10" defaultRowHeight="15"/>
  <cols>
    <col min="1" max="1" width="14.5703125" customWidth="1"/>
    <col min="2" max="2" width="16.28515625" customWidth="1"/>
    <col min="3" max="3" width="32.5703125" customWidth="1"/>
    <col min="4" max="4" width="14.5703125" customWidth="1"/>
    <col min="5" max="5" width="14" customWidth="1"/>
    <col min="6" max="6" width="14.7109375" customWidth="1"/>
  </cols>
  <sheetData>
    <row r="2" spans="1:6" ht="33">
      <c r="A2" s="1"/>
    </row>
    <row r="3" spans="1:6" ht="30">
      <c r="A3" s="2"/>
      <c r="C3" s="24" t="s">
        <v>7</v>
      </c>
    </row>
    <row r="4" spans="1:6">
      <c r="A4" s="2"/>
      <c r="C4" s="2" t="s">
        <v>8</v>
      </c>
    </row>
    <row r="5" spans="1:6" ht="19.5" thickBot="1">
      <c r="A5" s="2"/>
      <c r="C5" s="84" t="s">
        <v>87</v>
      </c>
    </row>
    <row r="6" spans="1:6" ht="15" customHeight="1">
      <c r="A6" s="69"/>
      <c r="B6" s="70"/>
      <c r="C6" s="70"/>
      <c r="D6" s="132" t="s">
        <v>0</v>
      </c>
      <c r="E6" s="132" t="s">
        <v>1</v>
      </c>
      <c r="F6" s="134" t="s">
        <v>2</v>
      </c>
    </row>
    <row r="7" spans="1:6" ht="15.75" thickBot="1">
      <c r="A7" s="71" t="s">
        <v>3</v>
      </c>
      <c r="B7" s="72" t="s">
        <v>4</v>
      </c>
      <c r="C7" s="72" t="s">
        <v>215</v>
      </c>
      <c r="D7" s="133"/>
      <c r="E7" s="133"/>
      <c r="F7" s="135"/>
    </row>
    <row r="8" spans="1:6" ht="15.75" thickBot="1">
      <c r="A8" s="66"/>
      <c r="B8" s="86"/>
      <c r="C8" s="44" t="s">
        <v>243</v>
      </c>
      <c r="D8" s="68">
        <v>363290.95</v>
      </c>
      <c r="E8" s="46"/>
      <c r="F8" s="68">
        <f>D8</f>
        <v>363290.95</v>
      </c>
    </row>
    <row r="9" spans="1:6" ht="15.75" thickBot="1">
      <c r="A9" s="41"/>
      <c r="B9" s="47"/>
      <c r="C9" s="48" t="s">
        <v>6</v>
      </c>
      <c r="D9" s="49">
        <v>0</v>
      </c>
      <c r="E9" s="50"/>
      <c r="F9" s="45">
        <f>F8+D9</f>
        <v>363290.95</v>
      </c>
    </row>
    <row r="10" spans="1:6" ht="17.25" thickBot="1">
      <c r="A10" s="6">
        <v>42920</v>
      </c>
      <c r="B10" s="22" t="s">
        <v>244</v>
      </c>
      <c r="C10" s="48" t="s">
        <v>251</v>
      </c>
      <c r="D10" s="49"/>
      <c r="E10" s="23">
        <v>14400</v>
      </c>
      <c r="F10" s="52">
        <f>F9-E10</f>
        <v>348890.95</v>
      </c>
    </row>
    <row r="11" spans="1:6" ht="17.25" thickBot="1">
      <c r="A11" s="6">
        <v>42922</v>
      </c>
      <c r="B11" s="22" t="s">
        <v>245</v>
      </c>
      <c r="C11" s="48" t="s">
        <v>98</v>
      </c>
      <c r="D11" s="49"/>
      <c r="E11" s="23">
        <v>5044.3599999999997</v>
      </c>
      <c r="F11" s="52">
        <f t="shared" ref="F11:F18" si="0">F10-E11</f>
        <v>343846.59</v>
      </c>
    </row>
    <row r="12" spans="1:6" ht="17.25" thickBot="1">
      <c r="A12" s="6">
        <v>42926</v>
      </c>
      <c r="B12" s="22" t="s">
        <v>246</v>
      </c>
      <c r="C12" s="48" t="s">
        <v>98</v>
      </c>
      <c r="D12" s="49"/>
      <c r="E12" s="23">
        <v>2777.77</v>
      </c>
      <c r="F12" s="52">
        <f t="shared" si="0"/>
        <v>341068.82</v>
      </c>
    </row>
    <row r="13" spans="1:6" ht="17.25" thickBot="1">
      <c r="A13" s="6">
        <v>42926</v>
      </c>
      <c r="B13" s="22" t="s">
        <v>247</v>
      </c>
      <c r="C13" s="91" t="s">
        <v>81</v>
      </c>
      <c r="D13" s="49"/>
      <c r="E13" s="23">
        <v>8322.99</v>
      </c>
      <c r="F13" s="52">
        <f t="shared" si="0"/>
        <v>332745.83</v>
      </c>
    </row>
    <row r="14" spans="1:6" ht="17.25" thickBot="1">
      <c r="A14" s="6">
        <v>42928</v>
      </c>
      <c r="B14" s="22" t="s">
        <v>248</v>
      </c>
      <c r="C14" s="91" t="s">
        <v>78</v>
      </c>
      <c r="D14" s="49"/>
      <c r="E14" s="23">
        <v>11817.45</v>
      </c>
      <c r="F14" s="52">
        <f t="shared" si="0"/>
        <v>320928.38</v>
      </c>
    </row>
    <row r="15" spans="1:6" ht="17.25" thickBot="1">
      <c r="A15" s="6">
        <v>42929</v>
      </c>
      <c r="B15" s="22" t="s">
        <v>249</v>
      </c>
      <c r="C15" s="91" t="s">
        <v>168</v>
      </c>
      <c r="D15" s="49"/>
      <c r="E15" s="23">
        <v>52293.67</v>
      </c>
      <c r="F15" s="52">
        <f t="shared" si="0"/>
        <v>268634.71000000002</v>
      </c>
    </row>
    <row r="16" spans="1:6" ht="17.25" thickBot="1">
      <c r="A16" s="6">
        <v>42935</v>
      </c>
      <c r="B16" s="22" t="s">
        <v>250</v>
      </c>
      <c r="C16" s="91" t="s">
        <v>252</v>
      </c>
      <c r="D16" s="49"/>
      <c r="E16" s="23">
        <v>13400</v>
      </c>
      <c r="F16" s="52">
        <f t="shared" si="0"/>
        <v>255234.71000000002</v>
      </c>
    </row>
    <row r="17" spans="1:6" ht="17.25" thickBot="1">
      <c r="A17" s="6"/>
      <c r="B17" s="22"/>
      <c r="C17" s="75" t="s">
        <v>10</v>
      </c>
      <c r="D17" s="49"/>
      <c r="E17" s="23">
        <v>355.39</v>
      </c>
      <c r="F17" s="52">
        <f t="shared" si="0"/>
        <v>254879.32</v>
      </c>
    </row>
    <row r="18" spans="1:6" ht="17.25" thickBot="1">
      <c r="A18" s="6"/>
      <c r="B18" s="22"/>
      <c r="C18" s="91"/>
      <c r="D18" s="49"/>
      <c r="E18" s="23"/>
      <c r="F18" s="52">
        <f t="shared" si="0"/>
        <v>254879.32</v>
      </c>
    </row>
    <row r="19" spans="1:6" ht="17.25" thickBot="1">
      <c r="A19" s="73"/>
      <c r="B19" s="74"/>
      <c r="C19" s="75"/>
      <c r="D19" s="76"/>
      <c r="E19" s="77"/>
      <c r="F19" s="68"/>
    </row>
    <row r="20" spans="1:6" ht="17.25" thickBot="1">
      <c r="A20" s="78"/>
      <c r="B20" s="79"/>
      <c r="C20" s="90" t="s">
        <v>15</v>
      </c>
      <c r="D20" s="81"/>
      <c r="E20" s="82">
        <f>E10+E11+E12+E13+E14+E15+E16</f>
        <v>108056.24</v>
      </c>
      <c r="F20" s="83"/>
    </row>
  </sheetData>
  <mergeCells count="3">
    <mergeCell ref="D6:D7"/>
    <mergeCell ref="E6:E7"/>
    <mergeCell ref="F6:F7"/>
  </mergeCells>
  <pageMargins left="0.7" right="0.7" top="0.75" bottom="0.75" header="0.3" footer="0.3"/>
  <pageSetup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6"/>
  <sheetViews>
    <sheetView workbookViewId="0">
      <selection activeCell="A25" sqref="A1:F25"/>
    </sheetView>
  </sheetViews>
  <sheetFormatPr baseColWidth="10" defaultRowHeight="15"/>
  <cols>
    <col min="1" max="1" width="13.5703125" customWidth="1"/>
    <col min="3" max="3" width="31" customWidth="1"/>
    <col min="4" max="4" width="15.85546875" customWidth="1"/>
    <col min="5" max="5" width="13.42578125" customWidth="1"/>
    <col min="6" max="6" width="16.28515625" customWidth="1"/>
  </cols>
  <sheetData>
    <row r="2" spans="1:9" ht="33">
      <c r="A2" s="1"/>
    </row>
    <row r="3" spans="1:9" ht="30">
      <c r="A3" s="2"/>
      <c r="C3" s="24" t="s">
        <v>7</v>
      </c>
    </row>
    <row r="4" spans="1:9">
      <c r="A4" s="2"/>
      <c r="C4" s="2" t="s">
        <v>8</v>
      </c>
    </row>
    <row r="5" spans="1:9" ht="19.5" thickBot="1">
      <c r="A5" s="2"/>
      <c r="C5" s="84" t="s">
        <v>114</v>
      </c>
    </row>
    <row r="6" spans="1:9">
      <c r="A6" s="69"/>
      <c r="B6" s="70"/>
      <c r="C6" s="70"/>
      <c r="D6" s="132" t="s">
        <v>0</v>
      </c>
      <c r="E6" s="132" t="s">
        <v>1</v>
      </c>
      <c r="F6" s="134" t="s">
        <v>2</v>
      </c>
    </row>
    <row r="7" spans="1:9" ht="15.75" thickBot="1">
      <c r="A7" s="71" t="s">
        <v>3</v>
      </c>
      <c r="B7" s="72" t="s">
        <v>4</v>
      </c>
      <c r="C7" s="72" t="s">
        <v>215</v>
      </c>
      <c r="D7" s="133"/>
      <c r="E7" s="133"/>
      <c r="F7" s="135"/>
    </row>
    <row r="8" spans="1:9" ht="15.75" thickBot="1">
      <c r="A8" s="66"/>
      <c r="B8" s="86"/>
      <c r="C8" s="44" t="s">
        <v>243</v>
      </c>
      <c r="D8" s="68">
        <v>254879.32</v>
      </c>
      <c r="E8" s="46"/>
      <c r="F8" s="68">
        <f>D8</f>
        <v>254879.32</v>
      </c>
    </row>
    <row r="9" spans="1:9" ht="15.75" thickBot="1">
      <c r="A9" s="41"/>
      <c r="B9" s="47"/>
      <c r="C9" s="48" t="s">
        <v>6</v>
      </c>
      <c r="D9" s="49">
        <v>0</v>
      </c>
      <c r="E9" s="50"/>
      <c r="F9" s="45">
        <f>F8+D9</f>
        <v>254879.32</v>
      </c>
    </row>
    <row r="10" spans="1:9" ht="17.25" thickBot="1">
      <c r="A10" s="6">
        <v>42949</v>
      </c>
      <c r="B10" s="22" t="s">
        <v>253</v>
      </c>
      <c r="C10" s="48" t="s">
        <v>265</v>
      </c>
      <c r="D10" s="49"/>
      <c r="E10" s="23">
        <v>4000</v>
      </c>
      <c r="F10" s="52">
        <f>F9-E10</f>
        <v>250879.32</v>
      </c>
    </row>
    <row r="11" spans="1:9" ht="17.25" thickBot="1">
      <c r="A11" s="6">
        <v>42949</v>
      </c>
      <c r="B11" s="22" t="s">
        <v>254</v>
      </c>
      <c r="C11" s="48" t="s">
        <v>266</v>
      </c>
      <c r="D11" s="49"/>
      <c r="E11" s="23">
        <v>4500</v>
      </c>
      <c r="F11" s="52">
        <f t="shared" ref="F11:F23" si="0">F10-E11</f>
        <v>246379.32</v>
      </c>
    </row>
    <row r="12" spans="1:9" ht="17.25" thickBot="1">
      <c r="A12" s="6">
        <v>42951</v>
      </c>
      <c r="B12" s="22" t="s">
        <v>255</v>
      </c>
      <c r="C12" s="48" t="s">
        <v>78</v>
      </c>
      <c r="D12" s="49"/>
      <c r="E12" s="23">
        <v>49370.6</v>
      </c>
      <c r="F12" s="52">
        <f t="shared" si="0"/>
        <v>197008.72</v>
      </c>
    </row>
    <row r="13" spans="1:9" ht="17.25" thickBot="1">
      <c r="A13" s="6">
        <v>42955</v>
      </c>
      <c r="B13" s="22" t="s">
        <v>256</v>
      </c>
      <c r="C13" s="48" t="s">
        <v>251</v>
      </c>
      <c r="D13" s="49"/>
      <c r="E13" s="23">
        <v>10400</v>
      </c>
      <c r="F13" s="52">
        <f t="shared" si="0"/>
        <v>186608.72</v>
      </c>
    </row>
    <row r="14" spans="1:9" ht="17.25" thickBot="1">
      <c r="A14" s="6">
        <v>42955</v>
      </c>
      <c r="B14" s="22" t="s">
        <v>257</v>
      </c>
      <c r="C14" s="91" t="s">
        <v>168</v>
      </c>
      <c r="D14" s="49"/>
      <c r="E14" s="23">
        <v>57014.36</v>
      </c>
      <c r="F14" s="52">
        <f t="shared" si="0"/>
        <v>129594.36</v>
      </c>
      <c r="I14" t="s">
        <v>271</v>
      </c>
    </row>
    <row r="15" spans="1:9" ht="17.25" thickBot="1">
      <c r="A15" s="6">
        <v>42954</v>
      </c>
      <c r="B15" s="22" t="s">
        <v>258</v>
      </c>
      <c r="C15" s="91" t="s">
        <v>267</v>
      </c>
      <c r="D15" s="49"/>
      <c r="E15" s="23">
        <v>12257.63</v>
      </c>
      <c r="F15" s="52">
        <f t="shared" si="0"/>
        <v>117336.73</v>
      </c>
    </row>
    <row r="16" spans="1:9" ht="17.25" thickBot="1">
      <c r="A16" s="6">
        <v>42957</v>
      </c>
      <c r="B16" s="22" t="s">
        <v>259</v>
      </c>
      <c r="C16" s="91" t="s">
        <v>78</v>
      </c>
      <c r="D16" s="49"/>
      <c r="E16" s="23">
        <v>34595.699999999997</v>
      </c>
      <c r="F16" s="52">
        <f t="shared" si="0"/>
        <v>82741.03</v>
      </c>
    </row>
    <row r="17" spans="1:10" ht="17.25" thickBot="1">
      <c r="A17" s="6">
        <v>42961</v>
      </c>
      <c r="B17" s="22" t="s">
        <v>260</v>
      </c>
      <c r="C17" s="91" t="s">
        <v>268</v>
      </c>
      <c r="D17" s="49"/>
      <c r="E17" s="23">
        <v>12600</v>
      </c>
      <c r="F17" s="52">
        <f t="shared" si="0"/>
        <v>70141.03</v>
      </c>
    </row>
    <row r="18" spans="1:10" ht="17.25" thickBot="1">
      <c r="A18" s="6">
        <v>42968</v>
      </c>
      <c r="B18" s="22" t="s">
        <v>261</v>
      </c>
      <c r="C18" s="91" t="s">
        <v>137</v>
      </c>
      <c r="D18" s="49"/>
      <c r="E18" s="23">
        <v>18200.099999999999</v>
      </c>
      <c r="F18" s="52">
        <f t="shared" si="0"/>
        <v>51940.93</v>
      </c>
    </row>
    <row r="19" spans="1:10" ht="17.25" thickBot="1">
      <c r="A19" s="6">
        <v>42969</v>
      </c>
      <c r="B19" s="22" t="s">
        <v>262</v>
      </c>
      <c r="C19" s="91" t="s">
        <v>251</v>
      </c>
      <c r="D19" s="49"/>
      <c r="E19" s="23">
        <v>14400</v>
      </c>
      <c r="F19" s="52">
        <f t="shared" si="0"/>
        <v>37540.93</v>
      </c>
    </row>
    <row r="20" spans="1:10" ht="17.25" thickBot="1">
      <c r="A20" s="6">
        <v>42972</v>
      </c>
      <c r="B20" s="22" t="s">
        <v>263</v>
      </c>
      <c r="C20" s="91" t="s">
        <v>169</v>
      </c>
      <c r="D20" s="49"/>
      <c r="E20" s="23">
        <v>20272.2</v>
      </c>
      <c r="F20" s="52">
        <f t="shared" si="0"/>
        <v>17268.73</v>
      </c>
    </row>
    <row r="21" spans="1:10" ht="17.25" thickBot="1">
      <c r="A21" s="6">
        <v>42975</v>
      </c>
      <c r="B21" s="22" t="s">
        <v>264</v>
      </c>
      <c r="C21" s="91" t="s">
        <v>269</v>
      </c>
      <c r="D21" s="49"/>
      <c r="E21" s="23">
        <v>4410</v>
      </c>
      <c r="F21" s="52">
        <f t="shared" si="0"/>
        <v>12858.73</v>
      </c>
    </row>
    <row r="22" spans="1:10" ht="17.25" thickBot="1">
      <c r="A22" s="6">
        <v>42978</v>
      </c>
      <c r="B22" s="22"/>
      <c r="C22" s="75" t="s">
        <v>10</v>
      </c>
      <c r="D22" s="49"/>
      <c r="E22" s="23">
        <v>6748.31</v>
      </c>
      <c r="F22" s="52">
        <f t="shared" si="0"/>
        <v>6110.4199999999992</v>
      </c>
      <c r="J22" t="s">
        <v>270</v>
      </c>
    </row>
    <row r="23" spans="1:10" ht="17.25" thickBot="1">
      <c r="A23" s="73"/>
      <c r="B23" s="74"/>
      <c r="C23" s="75"/>
      <c r="D23" s="76"/>
      <c r="E23" s="77"/>
      <c r="F23" s="52">
        <f t="shared" si="0"/>
        <v>6110.4199999999992</v>
      </c>
    </row>
    <row r="24" spans="1:10" ht="17.25" thickBot="1">
      <c r="A24" s="78"/>
      <c r="B24" s="79"/>
      <c r="C24" s="90" t="s">
        <v>15</v>
      </c>
      <c r="D24" s="81"/>
      <c r="E24" s="82">
        <f>E10+E11+E12+E13+E14+E15+E16+E17+E18+E19+E20+E21</f>
        <v>242020.59</v>
      </c>
      <c r="F24" s="83"/>
    </row>
    <row r="26" spans="1:10">
      <c r="H26" t="s">
        <v>12</v>
      </c>
    </row>
  </sheetData>
  <mergeCells count="3">
    <mergeCell ref="D6:D7"/>
    <mergeCell ref="E6:E7"/>
    <mergeCell ref="F6:F7"/>
  </mergeCells>
  <pageMargins left="0.7" right="0.7" top="0.75" bottom="0.75" header="0.3" footer="0.3"/>
  <pageSetup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3"/>
  <sheetViews>
    <sheetView workbookViewId="0">
      <selection activeCell="J10" sqref="J10"/>
    </sheetView>
  </sheetViews>
  <sheetFormatPr baseColWidth="10" defaultRowHeight="15"/>
  <cols>
    <col min="1" max="1" width="12.7109375" customWidth="1"/>
    <col min="3" max="3" width="32.5703125" customWidth="1"/>
    <col min="4" max="4" width="15.42578125" customWidth="1"/>
    <col min="5" max="5" width="13.5703125" customWidth="1"/>
    <col min="6" max="6" width="16.7109375" customWidth="1"/>
  </cols>
  <sheetData>
    <row r="2" spans="1:6" ht="33">
      <c r="A2" s="1"/>
    </row>
    <row r="3" spans="1:6" ht="30">
      <c r="A3" s="2"/>
      <c r="C3" s="24" t="s">
        <v>7</v>
      </c>
    </row>
    <row r="4" spans="1:6">
      <c r="A4" s="2"/>
      <c r="C4" s="2" t="s">
        <v>8</v>
      </c>
    </row>
    <row r="5" spans="1:6" ht="19.5" thickBot="1">
      <c r="A5" s="2"/>
      <c r="C5" s="84" t="s">
        <v>115</v>
      </c>
    </row>
    <row r="6" spans="1:6">
      <c r="A6" s="69"/>
      <c r="B6" s="70"/>
      <c r="C6" s="70"/>
      <c r="D6" s="132" t="s">
        <v>0</v>
      </c>
      <c r="E6" s="132" t="s">
        <v>1</v>
      </c>
      <c r="F6" s="134" t="s">
        <v>2</v>
      </c>
    </row>
    <row r="7" spans="1:6" ht="15.75" thickBot="1">
      <c r="A7" s="71" t="s">
        <v>3</v>
      </c>
      <c r="B7" s="72" t="s">
        <v>4</v>
      </c>
      <c r="C7" s="72" t="s">
        <v>215</v>
      </c>
      <c r="D7" s="133"/>
      <c r="E7" s="133"/>
      <c r="F7" s="135"/>
    </row>
    <row r="8" spans="1:6" ht="15.75" thickBot="1">
      <c r="A8" s="66"/>
      <c r="B8" s="86"/>
      <c r="C8" s="44" t="s">
        <v>283</v>
      </c>
      <c r="D8" s="68">
        <v>6110.42</v>
      </c>
      <c r="E8" s="46"/>
      <c r="F8" s="68">
        <f>D8</f>
        <v>6110.42</v>
      </c>
    </row>
    <row r="9" spans="1:6" ht="15.75" thickBot="1">
      <c r="A9" s="41"/>
      <c r="B9" s="47"/>
      <c r="C9" s="48" t="s">
        <v>6</v>
      </c>
      <c r="D9" s="49">
        <v>480552.01</v>
      </c>
      <c r="E9" s="50"/>
      <c r="F9" s="45">
        <f>F8+D9</f>
        <v>486662.43</v>
      </c>
    </row>
    <row r="10" spans="1:6" ht="17.25" thickBot="1">
      <c r="A10" s="6">
        <v>42983</v>
      </c>
      <c r="B10" s="22" t="s">
        <v>272</v>
      </c>
      <c r="C10" s="48" t="s">
        <v>284</v>
      </c>
      <c r="D10" s="49"/>
      <c r="E10" s="23">
        <v>4900</v>
      </c>
      <c r="F10" s="52">
        <f>F9-E10</f>
        <v>481762.43</v>
      </c>
    </row>
    <row r="11" spans="1:6" ht="17.25" thickBot="1">
      <c r="A11" s="6">
        <v>42989</v>
      </c>
      <c r="B11" s="22" t="s">
        <v>273</v>
      </c>
      <c r="C11" s="91" t="s">
        <v>168</v>
      </c>
      <c r="D11" s="49"/>
      <c r="E11" s="23">
        <v>59941.64</v>
      </c>
      <c r="F11" s="52">
        <f t="shared" ref="F11:F22" si="0">F10-E11</f>
        <v>421820.79</v>
      </c>
    </row>
    <row r="12" spans="1:6" ht="17.25" thickBot="1">
      <c r="A12" s="6">
        <v>42996</v>
      </c>
      <c r="B12" s="22" t="s">
        <v>274</v>
      </c>
      <c r="C12" s="48" t="s">
        <v>285</v>
      </c>
      <c r="D12" s="49"/>
      <c r="E12" s="23">
        <v>14700</v>
      </c>
      <c r="F12" s="52">
        <f t="shared" si="0"/>
        <v>407120.79</v>
      </c>
    </row>
    <row r="13" spans="1:6" ht="17.25" thickBot="1">
      <c r="A13" s="6">
        <v>42996</v>
      </c>
      <c r="B13" s="22" t="s">
        <v>275</v>
      </c>
      <c r="C13" s="48" t="s">
        <v>285</v>
      </c>
      <c r="D13" s="49"/>
      <c r="E13" s="23">
        <v>4900</v>
      </c>
      <c r="F13" s="52">
        <f t="shared" si="0"/>
        <v>402220.79</v>
      </c>
    </row>
    <row r="14" spans="1:6" ht="17.25" thickBot="1">
      <c r="A14" s="6">
        <v>42996</v>
      </c>
      <c r="B14" s="22" t="s">
        <v>276</v>
      </c>
      <c r="C14" s="91" t="s">
        <v>286</v>
      </c>
      <c r="D14" s="49"/>
      <c r="E14" s="23">
        <v>17700</v>
      </c>
      <c r="F14" s="52">
        <f t="shared" si="0"/>
        <v>384520.79</v>
      </c>
    </row>
    <row r="15" spans="1:6" ht="17.25" thickBot="1">
      <c r="A15" s="6">
        <v>42996</v>
      </c>
      <c r="B15" s="22" t="s">
        <v>277</v>
      </c>
      <c r="C15" s="91" t="s">
        <v>100</v>
      </c>
      <c r="D15" s="49"/>
      <c r="E15" s="23">
        <v>0</v>
      </c>
      <c r="F15" s="52">
        <f t="shared" si="0"/>
        <v>384520.79</v>
      </c>
    </row>
    <row r="16" spans="1:6" ht="17.25" thickBot="1">
      <c r="A16" s="6">
        <v>43003</v>
      </c>
      <c r="B16" s="22" t="s">
        <v>278</v>
      </c>
      <c r="C16" s="91" t="s">
        <v>287</v>
      </c>
      <c r="D16" s="49"/>
      <c r="E16" s="23">
        <v>20684.810000000001</v>
      </c>
      <c r="F16" s="52">
        <f t="shared" si="0"/>
        <v>363835.98</v>
      </c>
    </row>
    <row r="17" spans="1:6" ht="17.25" thickBot="1">
      <c r="A17" s="6">
        <v>43005</v>
      </c>
      <c r="B17" s="22" t="s">
        <v>279</v>
      </c>
      <c r="C17" s="91" t="s">
        <v>288</v>
      </c>
      <c r="D17" s="49"/>
      <c r="E17" s="23">
        <v>2450</v>
      </c>
      <c r="F17" s="52">
        <f t="shared" si="0"/>
        <v>361385.98</v>
      </c>
    </row>
    <row r="18" spans="1:6" ht="17.25" thickBot="1">
      <c r="A18" s="6">
        <v>43005</v>
      </c>
      <c r="B18" s="22" t="s">
        <v>280</v>
      </c>
      <c r="C18" s="91" t="s">
        <v>289</v>
      </c>
      <c r="D18" s="49"/>
      <c r="E18" s="23">
        <v>13815.84</v>
      </c>
      <c r="F18" s="52">
        <f t="shared" si="0"/>
        <v>347570.13999999996</v>
      </c>
    </row>
    <row r="19" spans="1:6" ht="17.25" thickBot="1">
      <c r="A19" s="6">
        <v>43005</v>
      </c>
      <c r="B19" s="22" t="s">
        <v>281</v>
      </c>
      <c r="C19" s="91" t="s">
        <v>290</v>
      </c>
      <c r="D19" s="49"/>
      <c r="E19" s="23">
        <v>1000</v>
      </c>
      <c r="F19" s="52">
        <f t="shared" si="0"/>
        <v>346570.13999999996</v>
      </c>
    </row>
    <row r="20" spans="1:6" ht="17.25" thickBot="1">
      <c r="A20" s="6">
        <v>43005</v>
      </c>
      <c r="B20" s="22" t="s">
        <v>282</v>
      </c>
      <c r="C20" s="91" t="s">
        <v>100</v>
      </c>
      <c r="D20" s="49"/>
      <c r="E20" s="23"/>
      <c r="F20" s="52">
        <f t="shared" si="0"/>
        <v>346570.13999999996</v>
      </c>
    </row>
    <row r="21" spans="1:6" ht="17.25" thickBot="1">
      <c r="A21" s="6">
        <v>43008</v>
      </c>
      <c r="B21" s="22"/>
      <c r="C21" s="75" t="s">
        <v>10</v>
      </c>
      <c r="D21" s="49"/>
      <c r="E21" s="49">
        <v>392.54</v>
      </c>
      <c r="F21" s="52">
        <f t="shared" si="0"/>
        <v>346177.6</v>
      </c>
    </row>
    <row r="22" spans="1:6" ht="17.25" thickBot="1">
      <c r="A22" s="6"/>
      <c r="B22" s="22"/>
      <c r="C22" s="75"/>
      <c r="D22" s="49"/>
      <c r="E22" s="49"/>
      <c r="F22" s="52">
        <f t="shared" si="0"/>
        <v>346177.6</v>
      </c>
    </row>
    <row r="23" spans="1:6" ht="17.25" thickBot="1">
      <c r="A23" s="78"/>
      <c r="B23" s="79"/>
      <c r="C23" s="90" t="s">
        <v>15</v>
      </c>
      <c r="D23" s="81"/>
      <c r="E23" s="82">
        <f>E10+E11+E12+E13+E14+E15+E16+E17+E18+E19+E20</f>
        <v>140092.29</v>
      </c>
      <c r="F23" s="83"/>
    </row>
  </sheetData>
  <mergeCells count="3">
    <mergeCell ref="D6:D7"/>
    <mergeCell ref="E6:E7"/>
    <mergeCell ref="F6:F7"/>
  </mergeCells>
  <pageMargins left="0.7" right="0.7" top="0.75" bottom="0.75" header="0.3" footer="0.3"/>
  <pageSetup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7"/>
  <sheetViews>
    <sheetView topLeftCell="A7" workbookViewId="0">
      <selection activeCell="C20" sqref="C20"/>
    </sheetView>
  </sheetViews>
  <sheetFormatPr baseColWidth="10" defaultRowHeight="15"/>
  <cols>
    <col min="1" max="1" width="13.85546875" customWidth="1"/>
    <col min="3" max="3" width="40.28515625" customWidth="1"/>
    <col min="4" max="4" width="15.140625" customWidth="1"/>
    <col min="5" max="5" width="14.28515625" customWidth="1"/>
    <col min="6" max="6" width="15.85546875" customWidth="1"/>
  </cols>
  <sheetData>
    <row r="2" spans="1:6" ht="33">
      <c r="A2" s="1"/>
    </row>
    <row r="3" spans="1:6" ht="30">
      <c r="A3" s="2"/>
      <c r="C3" s="24" t="s">
        <v>7</v>
      </c>
    </row>
    <row r="4" spans="1:6">
      <c r="A4" s="2"/>
      <c r="C4" s="2" t="s">
        <v>8</v>
      </c>
    </row>
    <row r="5" spans="1:6" ht="19.5" thickBot="1">
      <c r="A5" s="2"/>
      <c r="C5" s="84" t="s">
        <v>140</v>
      </c>
    </row>
    <row r="6" spans="1:6">
      <c r="A6" s="69"/>
      <c r="B6" s="70"/>
      <c r="C6" s="70"/>
      <c r="D6" s="132" t="s">
        <v>0</v>
      </c>
      <c r="E6" s="132" t="s">
        <v>1</v>
      </c>
      <c r="F6" s="134" t="s">
        <v>2</v>
      </c>
    </row>
    <row r="7" spans="1:6" ht="15.75" thickBot="1">
      <c r="A7" s="71" t="s">
        <v>3</v>
      </c>
      <c r="B7" s="72" t="s">
        <v>4</v>
      </c>
      <c r="C7" s="72" t="s">
        <v>215</v>
      </c>
      <c r="D7" s="133"/>
      <c r="E7" s="133"/>
      <c r="F7" s="135"/>
    </row>
    <row r="8" spans="1:6" ht="15.75" thickBot="1">
      <c r="A8" s="66"/>
      <c r="B8" s="86"/>
      <c r="C8" s="44" t="s">
        <v>283</v>
      </c>
      <c r="D8" s="68">
        <v>346177.6</v>
      </c>
      <c r="E8" s="46"/>
      <c r="F8" s="68">
        <f>D8</f>
        <v>346177.6</v>
      </c>
    </row>
    <row r="9" spans="1:6" ht="15.75" thickBot="1">
      <c r="A9" s="41"/>
      <c r="B9" s="47"/>
      <c r="C9" s="48" t="s">
        <v>6</v>
      </c>
      <c r="D9" s="49">
        <v>0</v>
      </c>
      <c r="E9" s="50"/>
      <c r="F9" s="45">
        <f>F8+D9</f>
        <v>346177.6</v>
      </c>
    </row>
    <row r="10" spans="1:6" ht="17.25" thickBot="1">
      <c r="A10" s="41">
        <v>43010</v>
      </c>
      <c r="B10" s="22" t="s">
        <v>291</v>
      </c>
      <c r="C10" s="48" t="s">
        <v>303</v>
      </c>
      <c r="D10" s="49"/>
      <c r="E10" s="23">
        <v>12000</v>
      </c>
      <c r="F10" s="52">
        <f>F9-E10</f>
        <v>334177.59999999998</v>
      </c>
    </row>
    <row r="11" spans="1:6" ht="17.25" thickBot="1">
      <c r="A11" s="41">
        <v>43011</v>
      </c>
      <c r="B11" s="22" t="s">
        <v>292</v>
      </c>
      <c r="C11" s="48" t="s">
        <v>304</v>
      </c>
      <c r="D11" s="49"/>
      <c r="E11" s="23">
        <v>54353</v>
      </c>
      <c r="F11" s="52">
        <f t="shared" ref="F11:F24" si="0">F10-E11</f>
        <v>279824.59999999998</v>
      </c>
    </row>
    <row r="12" spans="1:6" ht="17.25" thickBot="1">
      <c r="A12" s="41">
        <v>43017</v>
      </c>
      <c r="B12" s="22" t="s">
        <v>293</v>
      </c>
      <c r="C12" s="48" t="s">
        <v>305</v>
      </c>
      <c r="D12" s="49"/>
      <c r="E12" s="23">
        <v>980</v>
      </c>
      <c r="F12" s="52">
        <f t="shared" si="0"/>
        <v>278844.59999999998</v>
      </c>
    </row>
    <row r="13" spans="1:6" ht="17.25" thickBot="1">
      <c r="A13" s="41">
        <v>43019</v>
      </c>
      <c r="B13" s="22" t="s">
        <v>294</v>
      </c>
      <c r="C13" s="48" t="s">
        <v>306</v>
      </c>
      <c r="D13" s="49"/>
      <c r="E13" s="23">
        <v>6400</v>
      </c>
      <c r="F13" s="52">
        <f t="shared" si="0"/>
        <v>272444.59999999998</v>
      </c>
    </row>
    <row r="14" spans="1:6" ht="17.25" thickBot="1">
      <c r="A14" s="41">
        <v>43025</v>
      </c>
      <c r="B14" s="22" t="s">
        <v>295</v>
      </c>
      <c r="C14" s="48" t="s">
        <v>307</v>
      </c>
      <c r="D14" s="49"/>
      <c r="E14" s="23">
        <v>32000</v>
      </c>
      <c r="F14" s="52">
        <f t="shared" si="0"/>
        <v>240444.59999999998</v>
      </c>
    </row>
    <row r="15" spans="1:6" ht="17.25" thickBot="1">
      <c r="A15" s="93">
        <v>43026</v>
      </c>
      <c r="B15" s="22" t="s">
        <v>296</v>
      </c>
      <c r="C15" s="48" t="s">
        <v>169</v>
      </c>
      <c r="D15" s="49"/>
      <c r="E15" s="23">
        <v>7514.5</v>
      </c>
      <c r="F15" s="52">
        <f t="shared" si="0"/>
        <v>232930.09999999998</v>
      </c>
    </row>
    <row r="16" spans="1:6" ht="17.25" thickBot="1">
      <c r="A16" s="93">
        <v>43027</v>
      </c>
      <c r="B16" s="22" t="s">
        <v>297</v>
      </c>
      <c r="C16" s="48" t="s">
        <v>310</v>
      </c>
      <c r="D16" s="49"/>
      <c r="E16" s="23">
        <v>13600</v>
      </c>
      <c r="F16" s="52">
        <f t="shared" si="0"/>
        <v>219330.09999999998</v>
      </c>
    </row>
    <row r="17" spans="1:10" ht="17.25" thickBot="1">
      <c r="A17" s="93">
        <v>43031</v>
      </c>
      <c r="B17" s="22" t="s">
        <v>298</v>
      </c>
      <c r="C17" s="48" t="s">
        <v>311</v>
      </c>
      <c r="D17" s="49"/>
      <c r="E17" s="23">
        <v>31500</v>
      </c>
      <c r="F17" s="52">
        <f t="shared" si="0"/>
        <v>187830.09999999998</v>
      </c>
    </row>
    <row r="18" spans="1:10" ht="17.25" thickBot="1">
      <c r="A18" s="93">
        <v>43032</v>
      </c>
      <c r="B18" s="22" t="s">
        <v>299</v>
      </c>
      <c r="C18" s="48" t="s">
        <v>137</v>
      </c>
      <c r="D18" s="49"/>
      <c r="E18" s="23">
        <v>15359.6</v>
      </c>
      <c r="F18" s="52">
        <f t="shared" si="0"/>
        <v>172470.49999999997</v>
      </c>
    </row>
    <row r="19" spans="1:10" ht="17.25" thickBot="1">
      <c r="A19" s="93">
        <v>43033</v>
      </c>
      <c r="B19" s="22" t="s">
        <v>300</v>
      </c>
      <c r="C19" s="91" t="s">
        <v>100</v>
      </c>
      <c r="D19" s="49"/>
      <c r="E19" s="23">
        <v>0</v>
      </c>
      <c r="F19" s="52">
        <f t="shared" si="0"/>
        <v>172470.49999999997</v>
      </c>
    </row>
    <row r="20" spans="1:10" ht="17.25" thickBot="1">
      <c r="A20" s="93">
        <v>43033</v>
      </c>
      <c r="B20" s="22" t="s">
        <v>301</v>
      </c>
      <c r="C20" s="48" t="s">
        <v>78</v>
      </c>
      <c r="D20" s="49"/>
      <c r="E20" s="23">
        <v>5915.67</v>
      </c>
      <c r="F20" s="52">
        <f t="shared" si="0"/>
        <v>166554.82999999996</v>
      </c>
    </row>
    <row r="21" spans="1:10" ht="17.25" thickBot="1">
      <c r="A21" s="93">
        <v>43033</v>
      </c>
      <c r="B21" s="22" t="s">
        <v>302</v>
      </c>
      <c r="C21" s="48" t="s">
        <v>312</v>
      </c>
      <c r="D21" s="49"/>
      <c r="E21" s="23">
        <v>3000</v>
      </c>
      <c r="F21" s="52">
        <f t="shared" si="0"/>
        <v>163554.82999999996</v>
      </c>
    </row>
    <row r="22" spans="1:10" ht="17.25" thickBot="1">
      <c r="A22" s="94">
        <v>43035</v>
      </c>
      <c r="B22" s="22" t="s">
        <v>308</v>
      </c>
      <c r="C22" s="91" t="s">
        <v>313</v>
      </c>
      <c r="D22" s="49"/>
      <c r="E22" s="23">
        <v>7276.24</v>
      </c>
      <c r="F22" s="52">
        <f t="shared" si="0"/>
        <v>156278.58999999997</v>
      </c>
    </row>
    <row r="23" spans="1:10" ht="17.25" thickBot="1">
      <c r="A23" s="94">
        <v>43039</v>
      </c>
      <c r="B23" s="22" t="s">
        <v>309</v>
      </c>
      <c r="C23" s="91" t="s">
        <v>314</v>
      </c>
      <c r="D23" s="49"/>
      <c r="E23" s="23">
        <v>23814.75</v>
      </c>
      <c r="F23" s="52">
        <f t="shared" si="0"/>
        <v>132463.83999999997</v>
      </c>
      <c r="J23" t="s">
        <v>12</v>
      </c>
    </row>
    <row r="24" spans="1:10" ht="17.25" thickBot="1">
      <c r="A24" s="94">
        <v>43039</v>
      </c>
      <c r="B24" s="22"/>
      <c r="C24" s="75" t="s">
        <v>10</v>
      </c>
      <c r="D24" s="49"/>
      <c r="E24" s="49">
        <v>264.73</v>
      </c>
      <c r="F24" s="52">
        <f t="shared" si="0"/>
        <v>132199.10999999996</v>
      </c>
    </row>
    <row r="25" spans="1:10" ht="17.25" thickBot="1">
      <c r="A25" s="94">
        <v>43039</v>
      </c>
      <c r="B25" s="22"/>
      <c r="C25" s="75" t="s">
        <v>315</v>
      </c>
      <c r="D25" s="49">
        <v>28.8</v>
      </c>
      <c r="E25" s="49"/>
      <c r="F25" s="52">
        <f>F24+D25</f>
        <v>132227.90999999995</v>
      </c>
    </row>
    <row r="26" spans="1:10" ht="17.25" thickBot="1">
      <c r="A26" s="6"/>
      <c r="B26" s="22"/>
      <c r="C26" s="75"/>
      <c r="D26" s="49"/>
      <c r="E26" s="49"/>
      <c r="F26" s="52">
        <f>F25+D26</f>
        <v>132227.90999999995</v>
      </c>
    </row>
    <row r="27" spans="1:10" ht="17.25" thickBot="1">
      <c r="A27" s="78"/>
      <c r="B27" s="79"/>
      <c r="C27" s="90" t="s">
        <v>15</v>
      </c>
      <c r="D27" s="81"/>
      <c r="E27" s="82">
        <f>E10+E11+E12+E13+E14+E15+E16+E17+E18+E19+E20+E21+E22+E23</f>
        <v>213713.76</v>
      </c>
      <c r="F27" s="83"/>
    </row>
  </sheetData>
  <mergeCells count="3">
    <mergeCell ref="D6:D7"/>
    <mergeCell ref="E6:E7"/>
    <mergeCell ref="F6:F7"/>
  </mergeCells>
  <pageMargins left="0.7" right="0.7" top="0.75" bottom="0.75" header="0.3" footer="0.3"/>
  <pageSetup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workbookViewId="0">
      <selection activeCell="A28" sqref="A1:F28"/>
    </sheetView>
  </sheetViews>
  <sheetFormatPr baseColWidth="10" defaultRowHeight="15"/>
  <cols>
    <col min="2" max="2" width="14.85546875" customWidth="1"/>
    <col min="3" max="3" width="37.28515625" customWidth="1"/>
    <col min="4" max="4" width="14.85546875" customWidth="1"/>
    <col min="5" max="5" width="15.85546875" customWidth="1"/>
    <col min="6" max="6" width="16.140625" customWidth="1"/>
  </cols>
  <sheetData>
    <row r="1" spans="1:9" ht="15" customHeight="1"/>
    <row r="2" spans="1:9" ht="15" customHeight="1">
      <c r="A2" s="1"/>
    </row>
    <row r="3" spans="1:9" ht="28.5" customHeight="1">
      <c r="A3" s="2"/>
      <c r="C3" s="24" t="s">
        <v>7</v>
      </c>
    </row>
    <row r="4" spans="1:9" ht="15" customHeight="1">
      <c r="A4" s="2"/>
      <c r="C4" s="2" t="s">
        <v>8</v>
      </c>
    </row>
    <row r="5" spans="1:9" ht="15" customHeight="1" thickBot="1">
      <c r="A5" s="2"/>
      <c r="C5" s="84" t="s">
        <v>325</v>
      </c>
      <c r="I5" t="s">
        <v>12</v>
      </c>
    </row>
    <row r="6" spans="1:9" ht="15" customHeight="1">
      <c r="A6" s="69"/>
      <c r="B6" s="70"/>
      <c r="C6" s="70"/>
      <c r="D6" s="136" t="s">
        <v>0</v>
      </c>
      <c r="E6" s="136" t="s">
        <v>1</v>
      </c>
      <c r="F6" s="134" t="s">
        <v>2</v>
      </c>
    </row>
    <row r="7" spans="1:9" ht="15" customHeight="1" thickBot="1">
      <c r="A7" s="71" t="s">
        <v>3</v>
      </c>
      <c r="B7" s="95" t="s">
        <v>4</v>
      </c>
      <c r="C7" s="95" t="s">
        <v>215</v>
      </c>
      <c r="D7" s="137"/>
      <c r="E7" s="137"/>
      <c r="F7" s="135"/>
    </row>
    <row r="8" spans="1:9" ht="15" customHeight="1" thickBot="1">
      <c r="A8" s="66"/>
      <c r="B8" s="86"/>
      <c r="C8" s="44" t="s">
        <v>326</v>
      </c>
      <c r="D8" s="68">
        <v>0</v>
      </c>
      <c r="E8" s="46"/>
      <c r="F8" s="68">
        <v>381370.88</v>
      </c>
    </row>
    <row r="9" spans="1:9" ht="15" customHeight="1" thickBot="1">
      <c r="A9" s="41"/>
      <c r="B9" s="47"/>
      <c r="C9" s="48" t="s">
        <v>6</v>
      </c>
      <c r="D9" s="49">
        <v>0</v>
      </c>
      <c r="E9" s="50"/>
      <c r="F9" s="45">
        <f>F8+D9</f>
        <v>381370.88</v>
      </c>
    </row>
    <row r="10" spans="1:9" ht="15" customHeight="1" thickBot="1">
      <c r="A10" s="41">
        <v>43476</v>
      </c>
      <c r="B10" s="96">
        <v>693</v>
      </c>
      <c r="C10" s="91" t="s">
        <v>98</v>
      </c>
      <c r="D10" s="49"/>
      <c r="E10" s="49">
        <v>7673.03</v>
      </c>
      <c r="F10" s="52">
        <f>F9-E10</f>
        <v>373697.85</v>
      </c>
    </row>
    <row r="11" spans="1:9" ht="15" customHeight="1" thickBot="1">
      <c r="A11" s="41">
        <v>43476</v>
      </c>
      <c r="B11" s="96">
        <v>694</v>
      </c>
      <c r="C11" s="91" t="s">
        <v>98</v>
      </c>
      <c r="D11" s="49"/>
      <c r="E11" s="49">
        <v>57782.84</v>
      </c>
      <c r="F11" s="52">
        <f t="shared" ref="F11:F20" si="0">F10-E11</f>
        <v>315915.01</v>
      </c>
    </row>
    <row r="12" spans="1:9" ht="15" customHeight="1" thickBot="1">
      <c r="A12" s="41">
        <v>43482</v>
      </c>
      <c r="B12" s="96">
        <v>695</v>
      </c>
      <c r="C12" s="91" t="s">
        <v>316</v>
      </c>
      <c r="D12" s="49"/>
      <c r="E12" s="49">
        <v>25361.119999999999</v>
      </c>
      <c r="F12" s="52">
        <f t="shared" si="0"/>
        <v>290553.89</v>
      </c>
    </row>
    <row r="13" spans="1:9" ht="15" customHeight="1" thickBot="1">
      <c r="A13" s="41">
        <v>43482</v>
      </c>
      <c r="B13" s="96">
        <v>696</v>
      </c>
      <c r="C13" s="91" t="s">
        <v>327</v>
      </c>
      <c r="D13" s="49"/>
      <c r="E13" s="49">
        <v>3390</v>
      </c>
      <c r="F13" s="52">
        <f t="shared" si="0"/>
        <v>287163.89</v>
      </c>
    </row>
    <row r="14" spans="1:9" ht="15" customHeight="1" thickBot="1">
      <c r="A14" s="41">
        <v>43482</v>
      </c>
      <c r="B14" s="96">
        <v>697</v>
      </c>
      <c r="C14" s="91" t="s">
        <v>328</v>
      </c>
      <c r="D14" s="49"/>
      <c r="E14" s="49">
        <v>10600</v>
      </c>
      <c r="F14" s="52">
        <f t="shared" si="0"/>
        <v>276563.89</v>
      </c>
    </row>
    <row r="15" spans="1:9" ht="15" customHeight="1" thickBot="1">
      <c r="A15" s="41">
        <v>43488</v>
      </c>
      <c r="B15" s="96">
        <v>698</v>
      </c>
      <c r="C15" s="97" t="s">
        <v>317</v>
      </c>
      <c r="D15" s="49"/>
      <c r="E15" s="49">
        <v>45071.38</v>
      </c>
      <c r="F15" s="52">
        <f t="shared" si="0"/>
        <v>231492.51</v>
      </c>
    </row>
    <row r="16" spans="1:9" ht="15" customHeight="1" thickBot="1">
      <c r="A16" s="41">
        <v>43494</v>
      </c>
      <c r="B16" s="96">
        <v>699</v>
      </c>
      <c r="C16" s="91" t="s">
        <v>329</v>
      </c>
      <c r="D16" s="49"/>
      <c r="E16" s="49">
        <v>9310</v>
      </c>
      <c r="F16" s="52">
        <f t="shared" si="0"/>
        <v>222182.51</v>
      </c>
    </row>
    <row r="17" spans="1:10" ht="15" customHeight="1" thickBot="1">
      <c r="A17" s="41">
        <v>43495</v>
      </c>
      <c r="B17" s="96">
        <v>700</v>
      </c>
      <c r="C17" s="97" t="s">
        <v>265</v>
      </c>
      <c r="D17" s="49"/>
      <c r="E17" s="49">
        <v>8800</v>
      </c>
      <c r="F17" s="52">
        <f t="shared" si="0"/>
        <v>213382.51</v>
      </c>
    </row>
    <row r="18" spans="1:10" ht="15" customHeight="1" thickBot="1">
      <c r="A18" s="41">
        <v>43495</v>
      </c>
      <c r="B18" s="96">
        <v>701</v>
      </c>
      <c r="C18" s="97" t="s">
        <v>330</v>
      </c>
      <c r="D18" s="49"/>
      <c r="E18" s="49">
        <v>17350</v>
      </c>
      <c r="F18" s="52">
        <f t="shared" si="0"/>
        <v>196032.51</v>
      </c>
    </row>
    <row r="19" spans="1:10" ht="15" customHeight="1" thickBot="1">
      <c r="A19" s="41">
        <v>43496</v>
      </c>
      <c r="B19" s="96">
        <v>702</v>
      </c>
      <c r="C19" s="91" t="s">
        <v>169</v>
      </c>
      <c r="D19" s="49"/>
      <c r="E19" s="49">
        <v>8147.3</v>
      </c>
      <c r="F19" s="52">
        <f t="shared" si="0"/>
        <v>187885.21000000002</v>
      </c>
    </row>
    <row r="20" spans="1:10" ht="15" customHeight="1" thickBot="1">
      <c r="A20" s="41"/>
      <c r="B20" s="96"/>
      <c r="C20" s="75" t="s">
        <v>10</v>
      </c>
      <c r="D20" s="98"/>
      <c r="E20" s="98">
        <v>399.82</v>
      </c>
      <c r="F20" s="52">
        <f t="shared" si="0"/>
        <v>187485.39</v>
      </c>
      <c r="J20" t="s">
        <v>324</v>
      </c>
    </row>
    <row r="21" spans="1:10" ht="15" customHeight="1" thickBot="1">
      <c r="A21" s="78"/>
      <c r="B21" s="79"/>
      <c r="C21" s="90" t="s">
        <v>15</v>
      </c>
      <c r="D21" s="81"/>
      <c r="E21" s="82">
        <f>E10+E11+E12+E13+E14+E15+E16+E17+E18+E19</f>
        <v>193485.66999999998</v>
      </c>
      <c r="F21" s="83"/>
    </row>
    <row r="22" spans="1:10" ht="15" customHeight="1">
      <c r="A22" s="102"/>
      <c r="B22" s="103"/>
      <c r="C22" s="104"/>
      <c r="D22" s="105"/>
      <c r="E22" s="106"/>
      <c r="F22" s="107"/>
    </row>
    <row r="23" spans="1:10" ht="15" customHeight="1">
      <c r="A23" s="102"/>
      <c r="B23" s="103"/>
      <c r="C23" s="104"/>
      <c r="D23" s="105"/>
      <c r="E23" s="106"/>
      <c r="F23" s="107"/>
    </row>
    <row r="24" spans="1:10" ht="15" customHeight="1">
      <c r="A24" s="99" t="s">
        <v>318</v>
      </c>
      <c r="B24" s="99"/>
      <c r="C24" s="99"/>
      <c r="D24" s="99"/>
      <c r="E24" s="99" t="s">
        <v>319</v>
      </c>
      <c r="F24" s="99"/>
    </row>
    <row r="25" spans="1:10" ht="15" customHeight="1">
      <c r="A25" s="100"/>
      <c r="B25" s="100"/>
      <c r="C25" s="100"/>
      <c r="D25" s="100"/>
      <c r="E25" s="100"/>
      <c r="F25" s="100"/>
    </row>
    <row r="26" spans="1:10" ht="15" customHeight="1">
      <c r="A26" s="101" t="s">
        <v>320</v>
      </c>
      <c r="B26" s="101"/>
      <c r="C26" s="101"/>
      <c r="D26" s="101"/>
      <c r="E26" s="101" t="s">
        <v>321</v>
      </c>
      <c r="F26" s="101"/>
    </row>
    <row r="27" spans="1:10" ht="15" customHeight="1">
      <c r="A27" s="100" t="s">
        <v>322</v>
      </c>
      <c r="B27" s="100"/>
      <c r="C27" s="100"/>
      <c r="D27" s="100" t="s">
        <v>323</v>
      </c>
      <c r="E27" s="100"/>
      <c r="F27" s="100"/>
    </row>
    <row r="28" spans="1:10" ht="15" customHeight="1"/>
  </sheetData>
  <mergeCells count="3">
    <mergeCell ref="D6:D7"/>
    <mergeCell ref="E6:E7"/>
    <mergeCell ref="F6:F7"/>
  </mergeCells>
  <pageMargins left="0.7" right="0.7" top="0.75" bottom="0.75" header="0.3" footer="0.3"/>
  <pageSetup orientation="landscape" horizontalDpi="4294967293" verticalDpi="4294967293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30"/>
  <sheetViews>
    <sheetView tabSelected="1" zoomScaleNormal="100" workbookViewId="0">
      <selection activeCell="K8" sqref="K8"/>
    </sheetView>
  </sheetViews>
  <sheetFormatPr baseColWidth="10" defaultRowHeight="15"/>
  <cols>
    <col min="1" max="1" width="11.28515625" customWidth="1"/>
    <col min="2" max="2" width="20.28515625" customWidth="1"/>
    <col min="3" max="3" width="37.85546875" customWidth="1"/>
    <col min="4" max="4" width="50.42578125" customWidth="1"/>
    <col min="5" max="5" width="14.42578125" customWidth="1"/>
    <col min="6" max="6" width="13.28515625" customWidth="1"/>
    <col min="7" max="7" width="16.140625" customWidth="1"/>
    <col min="8" max="8" width="15.85546875" customWidth="1"/>
  </cols>
  <sheetData>
    <row r="2" spans="1:11" ht="33">
      <c r="A2" s="1"/>
    </row>
    <row r="3" spans="1:11" ht="30">
      <c r="A3" s="2"/>
      <c r="C3" s="24"/>
      <c r="D3" s="24" t="s">
        <v>7</v>
      </c>
    </row>
    <row r="4" spans="1:11" ht="30" customHeight="1">
      <c r="A4" s="2"/>
      <c r="B4" s="125" t="s">
        <v>332</v>
      </c>
      <c r="C4" s="125"/>
      <c r="D4" s="125"/>
      <c r="E4" s="125"/>
      <c r="F4" s="125"/>
      <c r="G4" s="125"/>
    </row>
    <row r="5" spans="1:11" ht="30" customHeight="1">
      <c r="A5" s="125" t="s">
        <v>333</v>
      </c>
      <c r="B5" s="125"/>
      <c r="C5" s="125"/>
      <c r="D5" s="125"/>
      <c r="E5" s="125"/>
      <c r="F5" s="125"/>
      <c r="G5" s="125"/>
    </row>
    <row r="6" spans="1:11" ht="19.5" thickBot="1">
      <c r="A6" s="2"/>
      <c r="B6" s="141" t="s">
        <v>342</v>
      </c>
      <c r="C6" s="141"/>
      <c r="D6" s="141"/>
      <c r="E6" s="141"/>
      <c r="F6" s="141"/>
      <c r="G6" s="141"/>
    </row>
    <row r="7" spans="1:11" ht="15.75" thickBot="1">
      <c r="A7" s="109"/>
      <c r="B7" s="112" t="s">
        <v>352</v>
      </c>
      <c r="C7" s="110"/>
      <c r="D7" s="110"/>
      <c r="E7" s="138" t="s">
        <v>0</v>
      </c>
      <c r="F7" s="138" t="s">
        <v>1</v>
      </c>
      <c r="G7" s="134" t="s">
        <v>338</v>
      </c>
      <c r="H7" t="s">
        <v>336</v>
      </c>
      <c r="I7" t="s">
        <v>335</v>
      </c>
    </row>
    <row r="8" spans="1:11" ht="15.75" thickBot="1">
      <c r="A8" s="119" t="s">
        <v>3</v>
      </c>
      <c r="B8" s="112" t="s">
        <v>351</v>
      </c>
      <c r="C8" s="111" t="s">
        <v>215</v>
      </c>
      <c r="D8" s="112" t="s">
        <v>331</v>
      </c>
      <c r="E8" s="139"/>
      <c r="F8" s="139"/>
      <c r="G8" s="140"/>
    </row>
    <row r="9" spans="1:11" ht="20.100000000000001" customHeight="1">
      <c r="A9" s="66"/>
      <c r="B9" s="86"/>
      <c r="C9" s="113" t="s">
        <v>344</v>
      </c>
      <c r="D9" s="44"/>
      <c r="E9" s="68">
        <v>0</v>
      </c>
      <c r="F9" s="46">
        <v>302740.34999999998</v>
      </c>
      <c r="G9" s="57">
        <f>F9</f>
        <v>302740.34999999998</v>
      </c>
      <c r="I9" t="s">
        <v>337</v>
      </c>
      <c r="K9" t="s">
        <v>340</v>
      </c>
    </row>
    <row r="10" spans="1:11" ht="20.100000000000001" customHeight="1">
      <c r="A10" s="118"/>
      <c r="B10" s="96"/>
      <c r="C10" s="48" t="s">
        <v>6</v>
      </c>
      <c r="D10" s="91"/>
      <c r="E10" s="49"/>
      <c r="F10" s="114">
        <v>0</v>
      </c>
      <c r="G10" s="89">
        <f>G9+E10</f>
        <v>302740.34999999998</v>
      </c>
      <c r="K10" t="s">
        <v>334</v>
      </c>
    </row>
    <row r="11" spans="1:11" ht="20.100000000000001" customHeight="1">
      <c r="A11" s="118">
        <v>44805</v>
      </c>
      <c r="B11" s="126" t="s">
        <v>363</v>
      </c>
      <c r="C11" s="127" t="s">
        <v>364</v>
      </c>
      <c r="D11" s="91" t="s">
        <v>365</v>
      </c>
      <c r="E11" s="49"/>
      <c r="F11" s="116">
        <v>3996.97</v>
      </c>
      <c r="G11" s="89">
        <f>G10-F11</f>
        <v>298743.38</v>
      </c>
    </row>
    <row r="12" spans="1:11" ht="20.100000000000001" customHeight="1">
      <c r="A12" s="118">
        <v>44810</v>
      </c>
      <c r="B12" s="96" t="s">
        <v>346</v>
      </c>
      <c r="C12" s="91" t="s">
        <v>347</v>
      </c>
      <c r="D12" s="91" t="s">
        <v>348</v>
      </c>
      <c r="E12" s="49"/>
      <c r="F12" s="116">
        <v>2350</v>
      </c>
      <c r="G12" s="89">
        <f t="shared" ref="G12:G22" si="0">G11-F12</f>
        <v>296393.38</v>
      </c>
    </row>
    <row r="13" spans="1:11" ht="20.100000000000001" customHeight="1">
      <c r="A13" s="118">
        <v>44812</v>
      </c>
      <c r="B13" s="96" t="s">
        <v>349</v>
      </c>
      <c r="C13" s="91" t="s">
        <v>347</v>
      </c>
      <c r="D13" s="91" t="s">
        <v>350</v>
      </c>
      <c r="E13" s="49"/>
      <c r="F13" s="116">
        <v>16000</v>
      </c>
      <c r="G13" s="89">
        <f t="shared" si="0"/>
        <v>280393.38</v>
      </c>
    </row>
    <row r="14" spans="1:11" ht="20.100000000000001" customHeight="1">
      <c r="A14" s="118">
        <v>44812</v>
      </c>
      <c r="B14" s="96">
        <v>883</v>
      </c>
      <c r="C14" s="91" t="s">
        <v>354</v>
      </c>
      <c r="D14" s="91" t="s">
        <v>353</v>
      </c>
      <c r="E14" s="49"/>
      <c r="F14" s="116">
        <v>38352.93</v>
      </c>
      <c r="G14" s="89">
        <f t="shared" si="0"/>
        <v>242040.45</v>
      </c>
    </row>
    <row r="15" spans="1:11" ht="20.100000000000001" customHeight="1">
      <c r="A15" s="118">
        <v>44812</v>
      </c>
      <c r="B15" s="96">
        <v>884</v>
      </c>
      <c r="C15" s="91" t="s">
        <v>316</v>
      </c>
      <c r="D15" s="91" t="s">
        <v>355</v>
      </c>
      <c r="E15" s="49"/>
      <c r="F15" s="116">
        <v>7725.49</v>
      </c>
      <c r="G15" s="89">
        <f t="shared" si="0"/>
        <v>234314.96000000002</v>
      </c>
    </row>
    <row r="16" spans="1:11" ht="20.100000000000001" customHeight="1">
      <c r="A16" s="118" t="s">
        <v>358</v>
      </c>
      <c r="B16" s="96" t="s">
        <v>359</v>
      </c>
      <c r="C16" s="91" t="s">
        <v>347</v>
      </c>
      <c r="D16" s="91" t="s">
        <v>360</v>
      </c>
      <c r="E16" s="49"/>
      <c r="F16" s="116">
        <v>5185</v>
      </c>
      <c r="G16" s="89">
        <f t="shared" si="0"/>
        <v>229129.96000000002</v>
      </c>
    </row>
    <row r="17" spans="1:8" ht="20.100000000000001" customHeight="1">
      <c r="A17" s="118">
        <v>44818</v>
      </c>
      <c r="B17" s="96">
        <v>885</v>
      </c>
      <c r="C17" s="91" t="s">
        <v>316</v>
      </c>
      <c r="D17" s="91" t="s">
        <v>355</v>
      </c>
      <c r="E17" s="49"/>
      <c r="F17" s="116">
        <v>5728.22</v>
      </c>
      <c r="G17" s="89">
        <f t="shared" si="0"/>
        <v>223401.74000000002</v>
      </c>
    </row>
    <row r="18" spans="1:8" ht="20.100000000000001" customHeight="1">
      <c r="A18" s="118">
        <v>44824</v>
      </c>
      <c r="B18" s="96">
        <v>886</v>
      </c>
      <c r="C18" s="91" t="s">
        <v>354</v>
      </c>
      <c r="D18" s="91" t="s">
        <v>353</v>
      </c>
      <c r="E18" s="49"/>
      <c r="F18" s="116">
        <v>31348.91</v>
      </c>
      <c r="G18" s="89">
        <f t="shared" si="0"/>
        <v>192052.83000000002</v>
      </c>
    </row>
    <row r="19" spans="1:8" ht="20.100000000000001" customHeight="1">
      <c r="A19" s="118">
        <v>44830</v>
      </c>
      <c r="B19" s="96" t="s">
        <v>361</v>
      </c>
      <c r="C19" s="91" t="s">
        <v>347</v>
      </c>
      <c r="D19" s="91" t="s">
        <v>362</v>
      </c>
      <c r="E19" s="49"/>
      <c r="F19" s="116">
        <v>1750</v>
      </c>
      <c r="G19" s="89">
        <f t="shared" si="0"/>
        <v>190302.83000000002</v>
      </c>
    </row>
    <row r="20" spans="1:8" ht="20.100000000000001" customHeight="1">
      <c r="A20" s="118">
        <v>44832</v>
      </c>
      <c r="B20" s="96">
        <v>887</v>
      </c>
      <c r="C20" s="91" t="s">
        <v>356</v>
      </c>
      <c r="D20" s="91" t="s">
        <v>357</v>
      </c>
      <c r="E20" s="49"/>
      <c r="F20" s="116">
        <v>27579.27</v>
      </c>
      <c r="G20" s="89">
        <f t="shared" si="0"/>
        <v>162723.56000000003</v>
      </c>
      <c r="H20" s="124"/>
    </row>
    <row r="21" spans="1:8" ht="20.100000000000001" customHeight="1">
      <c r="A21" s="118">
        <v>44832</v>
      </c>
      <c r="B21" s="96">
        <v>888</v>
      </c>
      <c r="C21" s="91" t="s">
        <v>366</v>
      </c>
      <c r="D21" s="91" t="s">
        <v>367</v>
      </c>
      <c r="E21" s="49"/>
      <c r="F21" s="116">
        <v>18080</v>
      </c>
      <c r="G21" s="89">
        <f t="shared" si="0"/>
        <v>144643.56000000003</v>
      </c>
      <c r="H21" s="123"/>
    </row>
    <row r="22" spans="1:8" ht="20.100000000000001" customHeight="1" thickBot="1">
      <c r="A22" s="115" t="s">
        <v>345</v>
      </c>
      <c r="B22" s="96"/>
      <c r="C22" s="75" t="s">
        <v>10</v>
      </c>
      <c r="D22" s="91"/>
      <c r="E22" s="49"/>
      <c r="F22" s="49">
        <v>1638.35</v>
      </c>
      <c r="G22" s="89">
        <f t="shared" si="0"/>
        <v>143005.21000000002</v>
      </c>
    </row>
    <row r="23" spans="1:8" ht="33" customHeight="1" thickBot="1">
      <c r="A23" s="78"/>
      <c r="B23" s="79"/>
      <c r="C23" s="90" t="s">
        <v>15</v>
      </c>
      <c r="D23" s="108"/>
      <c r="E23" s="120"/>
      <c r="F23" s="82">
        <f>SUM(F11:F21)</f>
        <v>158096.79</v>
      </c>
      <c r="G23" s="122"/>
      <c r="H23" s="121"/>
    </row>
    <row r="24" spans="1:8" ht="16.5">
      <c r="A24" s="102"/>
      <c r="B24" s="103"/>
      <c r="C24" s="104"/>
      <c r="D24" s="104"/>
      <c r="E24" s="105"/>
      <c r="F24" s="106"/>
      <c r="G24" s="107"/>
    </row>
    <row r="25" spans="1:8">
      <c r="A25" s="99" t="s">
        <v>343</v>
      </c>
      <c r="B25" s="99"/>
      <c r="C25" s="99"/>
      <c r="D25" s="99"/>
      <c r="E25" s="99"/>
      <c r="F25" s="99" t="s">
        <v>319</v>
      </c>
      <c r="G25" s="99"/>
    </row>
    <row r="26" spans="1:8">
      <c r="A26" s="100"/>
      <c r="B26" s="100"/>
      <c r="C26" s="100"/>
      <c r="D26" s="100"/>
      <c r="E26" s="100"/>
      <c r="F26" s="100"/>
      <c r="G26" s="100"/>
    </row>
    <row r="27" spans="1:8">
      <c r="A27" s="101" t="s">
        <v>320</v>
      </c>
      <c r="B27" s="101"/>
      <c r="C27" s="101"/>
      <c r="D27" s="101"/>
      <c r="E27" s="117" t="s">
        <v>341</v>
      </c>
      <c r="F27" s="117"/>
      <c r="G27" s="117"/>
    </row>
    <row r="28" spans="1:8" ht="13.5" customHeight="1">
      <c r="A28" s="100" t="s">
        <v>322</v>
      </c>
      <c r="B28" s="100"/>
      <c r="C28" s="100"/>
      <c r="D28" s="100"/>
      <c r="E28" s="100" t="s">
        <v>323</v>
      </c>
      <c r="F28" s="100"/>
      <c r="G28" s="100"/>
    </row>
    <row r="30" spans="1:8">
      <c r="G30" t="s">
        <v>339</v>
      </c>
    </row>
  </sheetData>
  <mergeCells count="4">
    <mergeCell ref="E7:E8"/>
    <mergeCell ref="F7:F8"/>
    <mergeCell ref="G7:G8"/>
    <mergeCell ref="B6:G6"/>
  </mergeCells>
  <pageMargins left="0.70866141732283461" right="0.70866141732283461" top="0.74803149606299213" bottom="0.74803149606299213" header="0.31496062992125984" footer="0.31496062992125984"/>
  <pageSetup scale="18" orientation="landscape" horizontalDpi="4294967293" verticalDpi="4294967293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5"/>
  <sheetViews>
    <sheetView workbookViewId="0">
      <selection activeCell="K14" sqref="K14"/>
    </sheetView>
  </sheetViews>
  <sheetFormatPr baseColWidth="10" defaultRowHeight="15"/>
  <cols>
    <col min="1" max="1" width="12.85546875" customWidth="1"/>
    <col min="3" max="3" width="32.7109375" customWidth="1"/>
    <col min="4" max="4" width="14.85546875" customWidth="1"/>
    <col min="5" max="5" width="13.7109375" customWidth="1"/>
    <col min="6" max="6" width="16.140625" customWidth="1"/>
    <col min="9" max="9" width="0" hidden="1" customWidth="1"/>
  </cols>
  <sheetData>
    <row r="2" spans="1:8" ht="33">
      <c r="A2" s="1"/>
    </row>
    <row r="3" spans="1:8" ht="30">
      <c r="A3" s="2"/>
      <c r="C3" s="24" t="s">
        <v>7</v>
      </c>
    </row>
    <row r="4" spans="1:8">
      <c r="A4" s="2"/>
      <c r="C4" s="2" t="s">
        <v>8</v>
      </c>
    </row>
    <row r="5" spans="1:8" ht="19.5" thickBot="1">
      <c r="A5" s="2"/>
      <c r="C5" s="84" t="s">
        <v>86</v>
      </c>
    </row>
    <row r="6" spans="1:8">
      <c r="A6" s="69"/>
      <c r="B6" s="70"/>
      <c r="C6" s="70"/>
      <c r="D6" s="132" t="s">
        <v>0</v>
      </c>
      <c r="E6" s="132" t="s">
        <v>1</v>
      </c>
      <c r="F6" s="134" t="s">
        <v>2</v>
      </c>
    </row>
    <row r="7" spans="1:8" ht="15.75" thickBot="1">
      <c r="A7" s="71" t="s">
        <v>3</v>
      </c>
      <c r="B7" s="72" t="s">
        <v>4</v>
      </c>
      <c r="C7" s="72" t="s">
        <v>215</v>
      </c>
      <c r="D7" s="133"/>
      <c r="E7" s="133"/>
      <c r="F7" s="135"/>
    </row>
    <row r="8" spans="1:8" ht="15.75" thickBot="1">
      <c r="A8" s="66"/>
      <c r="B8" s="86"/>
      <c r="C8" s="44" t="s">
        <v>241</v>
      </c>
      <c r="D8" s="68">
        <v>88613.03</v>
      </c>
      <c r="E8" s="46"/>
      <c r="F8" s="68">
        <f>D8</f>
        <v>88613.03</v>
      </c>
    </row>
    <row r="9" spans="1:8" ht="15.75" thickBot="1">
      <c r="A9" s="41"/>
      <c r="B9" s="47"/>
      <c r="C9" s="48" t="s">
        <v>6</v>
      </c>
      <c r="D9" s="49">
        <v>432920.76</v>
      </c>
      <c r="E9" s="50"/>
      <c r="F9" s="45">
        <f>F8+D9</f>
        <v>521533.79000000004</v>
      </c>
    </row>
    <row r="10" spans="1:8" ht="17.25" thickBot="1">
      <c r="A10" s="6">
        <v>42887</v>
      </c>
      <c r="B10" s="22" t="s">
        <v>220</v>
      </c>
      <c r="C10" s="48" t="s">
        <v>232</v>
      </c>
      <c r="D10" s="49"/>
      <c r="E10" s="23">
        <v>10355.379999999999</v>
      </c>
      <c r="F10" s="52">
        <f>F9-E10</f>
        <v>511178.41000000003</v>
      </c>
    </row>
    <row r="11" spans="1:8" ht="17.25" thickBot="1">
      <c r="A11" s="6">
        <v>42887</v>
      </c>
      <c r="B11" s="22" t="s">
        <v>221</v>
      </c>
      <c r="C11" s="48" t="s">
        <v>233</v>
      </c>
      <c r="D11" s="49"/>
      <c r="E11" s="23">
        <v>25770.2</v>
      </c>
      <c r="F11" s="52">
        <f t="shared" ref="F11:F21" si="0">F10-E11</f>
        <v>485408.21</v>
      </c>
      <c r="H11" s="92"/>
    </row>
    <row r="12" spans="1:8" ht="17.25" thickBot="1">
      <c r="A12" s="6">
        <v>42887</v>
      </c>
      <c r="B12" s="22" t="s">
        <v>222</v>
      </c>
      <c r="C12" s="48" t="s">
        <v>234</v>
      </c>
      <c r="D12" s="49"/>
      <c r="E12" s="23">
        <v>33439.629999999997</v>
      </c>
      <c r="F12" s="52">
        <f t="shared" si="0"/>
        <v>451968.58</v>
      </c>
    </row>
    <row r="13" spans="1:8" ht="17.25" thickBot="1">
      <c r="A13" s="6">
        <v>42891</v>
      </c>
      <c r="B13" s="22" t="s">
        <v>223</v>
      </c>
      <c r="C13" s="91" t="s">
        <v>197</v>
      </c>
      <c r="D13" s="49"/>
      <c r="E13" s="23">
        <v>10000</v>
      </c>
      <c r="F13" s="52">
        <f t="shared" si="0"/>
        <v>441968.58</v>
      </c>
    </row>
    <row r="14" spans="1:8" ht="17.25" thickBot="1">
      <c r="A14" s="6">
        <v>42892</v>
      </c>
      <c r="B14" s="22" t="s">
        <v>224</v>
      </c>
      <c r="C14" s="91" t="s">
        <v>235</v>
      </c>
      <c r="D14" s="49"/>
      <c r="E14" s="23">
        <v>6860</v>
      </c>
      <c r="F14" s="52">
        <f t="shared" si="0"/>
        <v>435108.58</v>
      </c>
    </row>
    <row r="15" spans="1:8" ht="17.25" thickBot="1">
      <c r="A15" s="6">
        <v>42898</v>
      </c>
      <c r="B15" s="22" t="s">
        <v>225</v>
      </c>
      <c r="C15" s="91" t="s">
        <v>236</v>
      </c>
      <c r="D15" s="49"/>
      <c r="E15" s="23">
        <v>18900</v>
      </c>
      <c r="F15" s="52">
        <f t="shared" si="0"/>
        <v>416208.58</v>
      </c>
    </row>
    <row r="16" spans="1:8" ht="17.25" thickBot="1">
      <c r="A16" s="6">
        <v>42898</v>
      </c>
      <c r="B16" s="22" t="s">
        <v>226</v>
      </c>
      <c r="C16" s="91" t="s">
        <v>237</v>
      </c>
      <c r="D16" s="49"/>
      <c r="E16" s="23">
        <v>6000</v>
      </c>
      <c r="F16" s="52">
        <f t="shared" si="0"/>
        <v>410208.58</v>
      </c>
    </row>
    <row r="17" spans="1:9" ht="17.25" thickBot="1">
      <c r="A17" s="6">
        <v>42898</v>
      </c>
      <c r="B17" s="22" t="s">
        <v>227</v>
      </c>
      <c r="C17" s="91" t="s">
        <v>238</v>
      </c>
      <c r="D17" s="49"/>
      <c r="E17" s="23">
        <v>6000</v>
      </c>
      <c r="F17" s="52">
        <f t="shared" si="0"/>
        <v>404208.58</v>
      </c>
    </row>
    <row r="18" spans="1:9" ht="17.25" thickBot="1">
      <c r="A18" s="6">
        <v>42900</v>
      </c>
      <c r="B18" s="22" t="s">
        <v>228</v>
      </c>
      <c r="C18" s="91" t="s">
        <v>233</v>
      </c>
      <c r="D18" s="49"/>
      <c r="E18" s="23">
        <v>4472.7</v>
      </c>
      <c r="F18" s="52">
        <f t="shared" si="0"/>
        <v>399735.88</v>
      </c>
    </row>
    <row r="19" spans="1:9" ht="17.25" thickBot="1">
      <c r="A19" s="6">
        <v>42905</v>
      </c>
      <c r="B19" s="22" t="s">
        <v>229</v>
      </c>
      <c r="C19" s="91" t="s">
        <v>137</v>
      </c>
      <c r="D19" s="49"/>
      <c r="E19" s="23">
        <v>17851.45</v>
      </c>
      <c r="F19" s="52">
        <f t="shared" si="0"/>
        <v>381884.43</v>
      </c>
    </row>
    <row r="20" spans="1:9" ht="17.25" thickBot="1">
      <c r="A20" s="6">
        <v>42908</v>
      </c>
      <c r="B20" s="22" t="s">
        <v>230</v>
      </c>
      <c r="C20" s="91" t="s">
        <v>239</v>
      </c>
      <c r="D20" s="49"/>
      <c r="E20" s="23">
        <v>12000</v>
      </c>
      <c r="F20" s="52">
        <f t="shared" si="0"/>
        <v>369884.43</v>
      </c>
    </row>
    <row r="21" spans="1:9" ht="17.25" thickBot="1">
      <c r="A21" s="6">
        <v>42914</v>
      </c>
      <c r="B21" s="22" t="s">
        <v>231</v>
      </c>
      <c r="C21" s="75" t="s">
        <v>240</v>
      </c>
      <c r="D21" s="49"/>
      <c r="E21" s="23">
        <v>6200</v>
      </c>
      <c r="F21" s="52">
        <f t="shared" si="0"/>
        <v>363684.43</v>
      </c>
    </row>
    <row r="22" spans="1:9" ht="17.25" thickBot="1">
      <c r="A22" s="6"/>
      <c r="B22" s="22"/>
      <c r="C22" s="75" t="s">
        <v>10</v>
      </c>
      <c r="D22" s="49"/>
      <c r="E22" s="23">
        <v>393.48</v>
      </c>
      <c r="F22" s="52">
        <f t="shared" ref="F22" si="1">F21-E22</f>
        <v>363290.95</v>
      </c>
    </row>
    <row r="23" spans="1:9" ht="17.25" thickBot="1">
      <c r="A23" s="6"/>
      <c r="B23" s="22"/>
      <c r="C23" s="88"/>
      <c r="D23" s="49"/>
      <c r="E23" s="23"/>
      <c r="F23" s="89"/>
    </row>
    <row r="24" spans="1:9" ht="17.25" thickBot="1">
      <c r="A24" s="73"/>
      <c r="B24" s="74"/>
      <c r="C24" s="75"/>
      <c r="D24" s="76"/>
      <c r="E24" s="77"/>
      <c r="F24" s="68"/>
      <c r="I24" t="s">
        <v>242</v>
      </c>
    </row>
    <row r="25" spans="1:9" ht="17.25" thickBot="1">
      <c r="A25" s="78"/>
      <c r="B25" s="79"/>
      <c r="C25" s="90" t="s">
        <v>15</v>
      </c>
      <c r="D25" s="81"/>
      <c r="E25" s="82">
        <f>E10+E11+E12+E13+E14+E15+E16+E17+E18+E19+E20+E21</f>
        <v>157849.35999999999</v>
      </c>
      <c r="F25" s="83"/>
    </row>
  </sheetData>
  <mergeCells count="3">
    <mergeCell ref="D6:D7"/>
    <mergeCell ref="E6:E7"/>
    <mergeCell ref="F6:F7"/>
  </mergeCells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7"/>
  <sheetViews>
    <sheetView topLeftCell="A7" workbookViewId="0">
      <selection activeCell="C26" sqref="C26"/>
    </sheetView>
  </sheetViews>
  <sheetFormatPr baseColWidth="10" defaultRowHeight="15"/>
  <cols>
    <col min="1" max="1" width="13.42578125" customWidth="1"/>
    <col min="2" max="2" width="17.28515625" customWidth="1"/>
    <col min="3" max="3" width="28" customWidth="1"/>
    <col min="4" max="4" width="17.28515625" customWidth="1"/>
    <col min="6" max="6" width="15" customWidth="1"/>
  </cols>
  <sheetData>
    <row r="2" spans="1:11" ht="33">
      <c r="A2" s="1"/>
    </row>
    <row r="3" spans="1:11" ht="30">
      <c r="A3" s="2"/>
      <c r="C3" s="24" t="s">
        <v>7</v>
      </c>
    </row>
    <row r="4" spans="1:11">
      <c r="A4" s="2"/>
      <c r="C4" s="2" t="s">
        <v>8</v>
      </c>
    </row>
    <row r="5" spans="1:11" ht="15.75" thickBot="1">
      <c r="A5" s="2"/>
      <c r="C5" s="3" t="s">
        <v>86</v>
      </c>
    </row>
    <row r="6" spans="1:11">
      <c r="A6" s="7"/>
      <c r="B6" s="8"/>
      <c r="C6" s="8"/>
      <c r="D6" s="128" t="s">
        <v>0</v>
      </c>
      <c r="E6" s="128" t="s">
        <v>1</v>
      </c>
      <c r="F6" s="130" t="s">
        <v>2</v>
      </c>
    </row>
    <row r="7" spans="1:11" ht="15.75" thickBot="1">
      <c r="A7" s="9" t="s">
        <v>3</v>
      </c>
      <c r="B7" s="10" t="s">
        <v>4</v>
      </c>
      <c r="C7" s="10" t="s">
        <v>5</v>
      </c>
      <c r="D7" s="129"/>
      <c r="E7" s="129"/>
      <c r="F7" s="131"/>
    </row>
    <row r="8" spans="1:11" ht="15.75" thickBot="1">
      <c r="A8" s="11"/>
      <c r="B8" s="20"/>
      <c r="C8" s="15" t="s">
        <v>56</v>
      </c>
      <c r="D8" s="18">
        <v>368822.42</v>
      </c>
      <c r="E8" s="19"/>
      <c r="F8" s="18">
        <v>368822.42</v>
      </c>
    </row>
    <row r="9" spans="1:11" ht="17.25" thickBot="1">
      <c r="A9" s="21"/>
      <c r="B9" s="13"/>
      <c r="C9" s="17" t="s">
        <v>6</v>
      </c>
      <c r="D9" s="16">
        <v>0</v>
      </c>
      <c r="E9" s="14"/>
      <c r="F9" s="18">
        <f>F8+D9</f>
        <v>368822.42</v>
      </c>
    </row>
    <row r="10" spans="1:11" ht="17.25" thickBot="1">
      <c r="A10" s="26">
        <v>42523</v>
      </c>
      <c r="B10" s="22" t="s">
        <v>58</v>
      </c>
      <c r="C10" s="17" t="s">
        <v>74</v>
      </c>
      <c r="D10" s="16"/>
      <c r="E10" s="27">
        <v>62372.57</v>
      </c>
      <c r="F10" s="25">
        <f>F9-E10</f>
        <v>306449.84999999998</v>
      </c>
    </row>
    <row r="11" spans="1:11" ht="17.25" thickBot="1">
      <c r="A11" s="26">
        <v>42534</v>
      </c>
      <c r="B11" s="22" t="s">
        <v>59</v>
      </c>
      <c r="C11" s="17" t="s">
        <v>75</v>
      </c>
      <c r="D11" s="16"/>
      <c r="E11" s="27">
        <v>8661.7999999999993</v>
      </c>
      <c r="F11" s="25">
        <f t="shared" ref="F11:F25" si="0">F10-E11</f>
        <v>297788.05</v>
      </c>
    </row>
    <row r="12" spans="1:11" ht="17.25" thickBot="1">
      <c r="A12" s="26">
        <v>42534</v>
      </c>
      <c r="B12" s="22" t="s">
        <v>60</v>
      </c>
      <c r="C12" s="17" t="s">
        <v>18</v>
      </c>
      <c r="D12" s="16"/>
      <c r="E12" s="27">
        <v>6200</v>
      </c>
      <c r="F12" s="25">
        <f t="shared" si="0"/>
        <v>291588.05</v>
      </c>
    </row>
    <row r="13" spans="1:11" ht="17.25" thickBot="1">
      <c r="A13" s="26">
        <v>42534</v>
      </c>
      <c r="B13" s="22" t="s">
        <v>61</v>
      </c>
      <c r="C13" s="17" t="s">
        <v>76</v>
      </c>
      <c r="D13" s="16"/>
      <c r="E13" s="27">
        <v>10104.24</v>
      </c>
      <c r="F13" s="25">
        <f t="shared" si="0"/>
        <v>281483.81</v>
      </c>
    </row>
    <row r="14" spans="1:11" ht="17.25" thickBot="1">
      <c r="A14" s="26">
        <v>42534</v>
      </c>
      <c r="B14" s="22" t="s">
        <v>62</v>
      </c>
      <c r="C14" s="17" t="s">
        <v>76</v>
      </c>
      <c r="D14" s="16"/>
      <c r="E14" s="27">
        <v>13932.15</v>
      </c>
      <c r="F14" s="25">
        <f t="shared" si="0"/>
        <v>267551.65999999997</v>
      </c>
      <c r="K14" t="s">
        <v>12</v>
      </c>
    </row>
    <row r="15" spans="1:11" ht="17.25" thickBot="1">
      <c r="A15" s="26">
        <v>42534</v>
      </c>
      <c r="B15" s="22" t="s">
        <v>63</v>
      </c>
      <c r="C15" s="17" t="s">
        <v>77</v>
      </c>
      <c r="D15" s="16"/>
      <c r="E15" s="27">
        <v>5007.8</v>
      </c>
      <c r="F15" s="25">
        <f t="shared" si="0"/>
        <v>262543.86</v>
      </c>
    </row>
    <row r="16" spans="1:11" ht="17.25" thickBot="1">
      <c r="A16" s="26">
        <v>42536</v>
      </c>
      <c r="B16" s="22" t="s">
        <v>64</v>
      </c>
      <c r="C16" s="17" t="s">
        <v>78</v>
      </c>
      <c r="D16" s="16"/>
      <c r="E16" s="27">
        <v>5859</v>
      </c>
      <c r="F16" s="25">
        <f t="shared" si="0"/>
        <v>256684.86</v>
      </c>
    </row>
    <row r="17" spans="1:6" ht="17.25" thickBot="1">
      <c r="A17" s="26">
        <v>42536</v>
      </c>
      <c r="B17" s="22" t="s">
        <v>65</v>
      </c>
      <c r="C17" s="17" t="s">
        <v>79</v>
      </c>
      <c r="D17" s="16"/>
      <c r="E17" s="27">
        <v>4050</v>
      </c>
      <c r="F17" s="25">
        <f t="shared" si="0"/>
        <v>252634.86</v>
      </c>
    </row>
    <row r="18" spans="1:6" ht="17.25" thickBot="1">
      <c r="A18" s="26">
        <v>42541</v>
      </c>
      <c r="B18" s="22" t="s">
        <v>66</v>
      </c>
      <c r="C18" s="17" t="s">
        <v>80</v>
      </c>
      <c r="D18" s="16"/>
      <c r="E18" s="27">
        <v>4500</v>
      </c>
      <c r="F18" s="25">
        <f t="shared" si="0"/>
        <v>248134.86</v>
      </c>
    </row>
    <row r="19" spans="1:6" ht="17.25" thickBot="1">
      <c r="A19" s="26">
        <v>42541</v>
      </c>
      <c r="B19" s="22" t="s">
        <v>67</v>
      </c>
      <c r="C19" s="17" t="s">
        <v>13</v>
      </c>
      <c r="D19" s="16"/>
      <c r="E19" s="27">
        <v>30600</v>
      </c>
      <c r="F19" s="25">
        <f t="shared" si="0"/>
        <v>217534.86</v>
      </c>
    </row>
    <row r="20" spans="1:6" ht="17.25" thickBot="1">
      <c r="A20" s="26">
        <v>42541</v>
      </c>
      <c r="B20" s="22" t="s">
        <v>68</v>
      </c>
      <c r="C20" s="17" t="s">
        <v>81</v>
      </c>
      <c r="D20" s="16"/>
      <c r="E20" s="27">
        <v>9048.18</v>
      </c>
      <c r="F20" s="25">
        <f t="shared" si="0"/>
        <v>208486.68</v>
      </c>
    </row>
    <row r="21" spans="1:6" ht="17.25" thickBot="1">
      <c r="A21" s="26">
        <v>42545</v>
      </c>
      <c r="B21" s="22" t="s">
        <v>69</v>
      </c>
      <c r="C21" s="17" t="s">
        <v>21</v>
      </c>
      <c r="D21" s="16"/>
      <c r="E21" s="27">
        <v>2100</v>
      </c>
      <c r="F21" s="25">
        <f t="shared" si="0"/>
        <v>206386.68</v>
      </c>
    </row>
    <row r="22" spans="1:6" ht="17.25" thickBot="1">
      <c r="A22" s="26">
        <v>42545</v>
      </c>
      <c r="B22" s="22" t="s">
        <v>70</v>
      </c>
      <c r="C22" s="17" t="s">
        <v>82</v>
      </c>
      <c r="D22" s="16"/>
      <c r="E22" s="27">
        <v>6540.75</v>
      </c>
      <c r="F22" s="25">
        <f t="shared" si="0"/>
        <v>199845.93</v>
      </c>
    </row>
    <row r="23" spans="1:6" ht="17.25" thickBot="1">
      <c r="A23" s="26">
        <v>42545</v>
      </c>
      <c r="B23" s="22" t="s">
        <v>71</v>
      </c>
      <c r="C23" s="17" t="s">
        <v>83</v>
      </c>
      <c r="D23" s="16"/>
      <c r="E23" s="27">
        <v>4115.95</v>
      </c>
      <c r="F23" s="25">
        <f t="shared" si="0"/>
        <v>195729.97999999998</v>
      </c>
    </row>
    <row r="24" spans="1:6" ht="17.25" thickBot="1">
      <c r="A24" s="26">
        <v>42545</v>
      </c>
      <c r="B24" s="22" t="s">
        <v>72</v>
      </c>
      <c r="C24" s="17" t="s">
        <v>84</v>
      </c>
      <c r="D24" s="16"/>
      <c r="E24" s="27">
        <v>7910</v>
      </c>
      <c r="F24" s="25">
        <f t="shared" si="0"/>
        <v>187819.97999999998</v>
      </c>
    </row>
    <row r="25" spans="1:6" ht="17.25" thickBot="1">
      <c r="A25" s="26">
        <v>42548</v>
      </c>
      <c r="B25" s="22" t="s">
        <v>73</v>
      </c>
      <c r="C25" s="17" t="s">
        <v>85</v>
      </c>
      <c r="D25" s="16"/>
      <c r="E25" s="27">
        <v>20536.669999999998</v>
      </c>
      <c r="F25" s="25">
        <f t="shared" si="0"/>
        <v>167283.31</v>
      </c>
    </row>
    <row r="26" spans="1:6" ht="17.25" thickBot="1">
      <c r="A26" s="6" t="s">
        <v>57</v>
      </c>
      <c r="B26" s="22"/>
      <c r="C26" s="5" t="s">
        <v>10</v>
      </c>
      <c r="D26" s="4"/>
      <c r="E26" s="4">
        <v>1327.14</v>
      </c>
      <c r="F26" s="25">
        <f>F25-E26</f>
        <v>165956.16999999998</v>
      </c>
    </row>
    <row r="27" spans="1:6" ht="16.5">
      <c r="A27" s="6"/>
      <c r="B27" s="22"/>
      <c r="C27" s="5" t="s">
        <v>15</v>
      </c>
      <c r="D27" s="4"/>
      <c r="E27" s="28">
        <f>E9+E10+E11+E12+E13+E14+E15+E16+E17+E18+E19+E20+E21+E22+E23+E24+E25</f>
        <v>201539.11</v>
      </c>
      <c r="F27" s="18"/>
    </row>
  </sheetData>
  <mergeCells count="3">
    <mergeCell ref="D6:D7"/>
    <mergeCell ref="E6:E7"/>
    <mergeCell ref="F6:F7"/>
  </mergeCells>
  <pageMargins left="0.7" right="0.7" top="0.75" bottom="0.75" header="0.3" footer="0.3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9"/>
  <sheetViews>
    <sheetView workbookViewId="0">
      <selection activeCell="A20" sqref="A1:G20"/>
    </sheetView>
  </sheetViews>
  <sheetFormatPr baseColWidth="10" defaultRowHeight="15"/>
  <cols>
    <col min="1" max="1" width="12.7109375" customWidth="1"/>
    <col min="2" max="2" width="13.7109375" customWidth="1"/>
    <col min="3" max="3" width="27.42578125" customWidth="1"/>
    <col min="4" max="4" width="13.140625" customWidth="1"/>
    <col min="5" max="5" width="12.5703125" customWidth="1"/>
    <col min="6" max="6" width="12.28515625" customWidth="1"/>
  </cols>
  <sheetData>
    <row r="2" spans="1:6" ht="33">
      <c r="A2" s="1"/>
    </row>
    <row r="3" spans="1:6" ht="30">
      <c r="A3" s="2"/>
      <c r="C3" s="24" t="s">
        <v>7</v>
      </c>
    </row>
    <row r="4" spans="1:6">
      <c r="A4" s="2"/>
      <c r="C4" s="2" t="s">
        <v>8</v>
      </c>
    </row>
    <row r="5" spans="1:6" ht="15.75" thickBot="1">
      <c r="A5" s="2"/>
      <c r="C5" s="3" t="s">
        <v>87</v>
      </c>
    </row>
    <row r="6" spans="1:6">
      <c r="A6" s="7"/>
      <c r="B6" s="8"/>
      <c r="C6" s="8"/>
      <c r="D6" s="128" t="s">
        <v>0</v>
      </c>
      <c r="E6" s="128" t="s">
        <v>1</v>
      </c>
      <c r="F6" s="130" t="s">
        <v>2</v>
      </c>
    </row>
    <row r="7" spans="1:6" ht="15.75" thickBot="1">
      <c r="A7" s="9" t="s">
        <v>3</v>
      </c>
      <c r="B7" s="10" t="s">
        <v>4</v>
      </c>
      <c r="C7" s="10" t="s">
        <v>5</v>
      </c>
      <c r="D7" s="129"/>
      <c r="E7" s="129"/>
      <c r="F7" s="131"/>
    </row>
    <row r="8" spans="1:6" ht="15.75" thickBot="1">
      <c r="A8" s="11"/>
      <c r="B8" s="20"/>
      <c r="C8" s="15" t="s">
        <v>88</v>
      </c>
      <c r="D8" s="18">
        <v>177656.17</v>
      </c>
      <c r="E8" s="19"/>
      <c r="F8" s="18">
        <v>177656.17</v>
      </c>
    </row>
    <row r="9" spans="1:6" ht="17.25" thickBot="1">
      <c r="A9" s="21"/>
      <c r="B9" s="13"/>
      <c r="C9" s="17" t="s">
        <v>6</v>
      </c>
      <c r="D9" s="16">
        <v>0</v>
      </c>
      <c r="E9" s="14"/>
      <c r="F9" s="18">
        <f>F8+D9</f>
        <v>177656.17</v>
      </c>
    </row>
    <row r="10" spans="1:6" ht="17.25" thickBot="1">
      <c r="A10" s="26">
        <v>42556</v>
      </c>
      <c r="B10" s="22" t="s">
        <v>89</v>
      </c>
      <c r="C10" s="17" t="s">
        <v>94</v>
      </c>
      <c r="D10" s="16"/>
      <c r="E10" s="16">
        <v>35708.19</v>
      </c>
      <c r="F10" s="25">
        <f>F9-E10</f>
        <v>141947.98000000001</v>
      </c>
    </row>
    <row r="11" spans="1:6" ht="17.25" thickBot="1">
      <c r="A11" s="26">
        <v>42562</v>
      </c>
      <c r="B11" s="22" t="s">
        <v>90</v>
      </c>
      <c r="C11" s="17" t="s">
        <v>95</v>
      </c>
      <c r="D11" s="16"/>
      <c r="E11" s="27">
        <v>28572.41</v>
      </c>
      <c r="F11" s="25">
        <f t="shared" ref="F11:F15" si="0">F10-E11</f>
        <v>113375.57</v>
      </c>
    </row>
    <row r="12" spans="1:6" ht="17.25" thickBot="1">
      <c r="A12" s="26">
        <v>42562</v>
      </c>
      <c r="B12" s="22" t="s">
        <v>91</v>
      </c>
      <c r="C12" s="17" t="s">
        <v>96</v>
      </c>
      <c r="D12" s="16"/>
      <c r="E12" s="27">
        <v>44200</v>
      </c>
      <c r="F12" s="25">
        <f t="shared" si="0"/>
        <v>69175.570000000007</v>
      </c>
    </row>
    <row r="13" spans="1:6" ht="17.25" thickBot="1">
      <c r="A13" s="26">
        <v>42565</v>
      </c>
      <c r="B13" s="22" t="s">
        <v>92</v>
      </c>
      <c r="C13" s="17" t="s">
        <v>97</v>
      </c>
      <c r="D13" s="16"/>
      <c r="E13" s="27">
        <v>16000</v>
      </c>
      <c r="F13" s="25">
        <f t="shared" si="0"/>
        <v>53175.570000000007</v>
      </c>
    </row>
    <row r="14" spans="1:6" ht="17.25" thickBot="1">
      <c r="A14" s="26">
        <v>42566</v>
      </c>
      <c r="B14" s="22" t="s">
        <v>99</v>
      </c>
      <c r="C14" s="17" t="s">
        <v>100</v>
      </c>
      <c r="D14" s="16"/>
      <c r="E14" s="27">
        <v>0</v>
      </c>
      <c r="F14" s="25">
        <f t="shared" si="0"/>
        <v>53175.570000000007</v>
      </c>
    </row>
    <row r="15" spans="1:6" ht="17.25" thickBot="1">
      <c r="A15" s="26">
        <v>42566</v>
      </c>
      <c r="B15" s="22" t="s">
        <v>93</v>
      </c>
      <c r="C15" s="17" t="s">
        <v>98</v>
      </c>
      <c r="D15" s="16"/>
      <c r="E15" s="27">
        <v>47667.66</v>
      </c>
      <c r="F15" s="25">
        <f t="shared" si="0"/>
        <v>5507.9100000000035</v>
      </c>
    </row>
    <row r="16" spans="1:6" ht="17.25" thickBot="1">
      <c r="A16" s="26">
        <v>42581</v>
      </c>
      <c r="B16" s="22"/>
      <c r="C16" s="17" t="s">
        <v>101</v>
      </c>
      <c r="D16" s="16">
        <v>30600</v>
      </c>
      <c r="E16" s="27"/>
      <c r="F16" s="25">
        <f>F15+D16</f>
        <v>36107.910000000003</v>
      </c>
    </row>
    <row r="17" spans="1:6" ht="17.25" thickBot="1">
      <c r="A17" s="26"/>
      <c r="B17" s="22"/>
      <c r="C17" s="5" t="s">
        <v>10</v>
      </c>
      <c r="D17" s="4"/>
      <c r="E17" s="4">
        <v>597.1</v>
      </c>
      <c r="F17" s="25">
        <f>F16-E17</f>
        <v>35510.810000000005</v>
      </c>
    </row>
    <row r="18" spans="1:6" ht="17.25" thickBot="1">
      <c r="A18" s="26"/>
      <c r="B18" s="22"/>
      <c r="C18" s="5" t="s">
        <v>15</v>
      </c>
      <c r="D18" s="16"/>
      <c r="E18" s="30">
        <f>E10+E11+E12+E13+E15</f>
        <v>172148.26</v>
      </c>
      <c r="F18" s="25"/>
    </row>
    <row r="19" spans="1:6" ht="16.5">
      <c r="A19" s="26"/>
      <c r="B19" s="22"/>
      <c r="C19" s="17"/>
      <c r="D19" s="16"/>
      <c r="E19" s="29"/>
      <c r="F19" s="18"/>
    </row>
  </sheetData>
  <mergeCells count="3">
    <mergeCell ref="D6:D7"/>
    <mergeCell ref="E6:E7"/>
    <mergeCell ref="F6:F7"/>
  </mergeCells>
  <pageMargins left="0.7" right="0.7" top="0.75" bottom="0.75" header="0.3" footer="0.3"/>
  <pageSetup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9"/>
  <sheetViews>
    <sheetView workbookViewId="0">
      <selection activeCell="J16" sqref="J16"/>
    </sheetView>
  </sheetViews>
  <sheetFormatPr baseColWidth="10" defaultRowHeight="15"/>
  <cols>
    <col min="1" max="1" width="14.140625" customWidth="1"/>
    <col min="3" max="3" width="28.28515625" customWidth="1"/>
    <col min="4" max="4" width="13.42578125" customWidth="1"/>
    <col min="6" max="6" width="15.5703125" customWidth="1"/>
  </cols>
  <sheetData>
    <row r="2" spans="1:6" ht="33">
      <c r="A2" s="1"/>
    </row>
    <row r="3" spans="1:6" ht="30">
      <c r="A3" s="2"/>
      <c r="C3" s="24" t="s">
        <v>7</v>
      </c>
    </row>
    <row r="4" spans="1:6">
      <c r="A4" s="2"/>
      <c r="C4" s="2" t="s">
        <v>8</v>
      </c>
    </row>
    <row r="5" spans="1:6" ht="15.75" thickBot="1">
      <c r="A5" s="2"/>
      <c r="C5" s="3" t="s">
        <v>114</v>
      </c>
    </row>
    <row r="6" spans="1:6">
      <c r="A6" s="7"/>
      <c r="B6" s="8"/>
      <c r="C6" s="8"/>
      <c r="D6" s="128" t="s">
        <v>0</v>
      </c>
      <c r="E6" s="128" t="s">
        <v>1</v>
      </c>
      <c r="F6" s="130" t="s">
        <v>2</v>
      </c>
    </row>
    <row r="7" spans="1:6" ht="15.75" thickBot="1">
      <c r="A7" s="9" t="s">
        <v>3</v>
      </c>
      <c r="B7" s="10" t="s">
        <v>4</v>
      </c>
      <c r="C7" s="10" t="s">
        <v>5</v>
      </c>
      <c r="D7" s="129"/>
      <c r="E7" s="129"/>
      <c r="F7" s="131"/>
    </row>
    <row r="8" spans="1:6" ht="15.75" thickBot="1">
      <c r="A8" s="11"/>
      <c r="B8" s="20"/>
      <c r="C8" s="15" t="s">
        <v>113</v>
      </c>
      <c r="D8" s="18">
        <v>35510.81</v>
      </c>
      <c r="E8" s="19"/>
      <c r="F8" s="18">
        <v>35510.81</v>
      </c>
    </row>
    <row r="9" spans="1:6" ht="17.25" thickBot="1">
      <c r="A9" s="21"/>
      <c r="B9" s="13"/>
      <c r="C9" s="17" t="s">
        <v>6</v>
      </c>
      <c r="D9" s="16">
        <v>651523.57999999996</v>
      </c>
      <c r="E9" s="14"/>
      <c r="F9" s="18">
        <f>F8+D9</f>
        <v>687034.3899999999</v>
      </c>
    </row>
    <row r="10" spans="1:6" ht="17.25" thickBot="1">
      <c r="A10" s="26">
        <v>42583</v>
      </c>
      <c r="B10" s="22" t="s">
        <v>102</v>
      </c>
      <c r="C10" s="17" t="s">
        <v>103</v>
      </c>
      <c r="D10" s="16"/>
      <c r="E10" s="16">
        <v>7500</v>
      </c>
      <c r="F10" s="25">
        <f>F9-E10</f>
        <v>679534.3899999999</v>
      </c>
    </row>
    <row r="11" spans="1:6" ht="17.25" thickBot="1">
      <c r="A11" s="26">
        <v>42586</v>
      </c>
      <c r="B11" s="22" t="s">
        <v>104</v>
      </c>
      <c r="C11" s="17" t="s">
        <v>17</v>
      </c>
      <c r="D11" s="16"/>
      <c r="E11" s="27">
        <v>4831.21</v>
      </c>
      <c r="F11" s="25">
        <f t="shared" ref="F11:F17" si="0">F10-E11</f>
        <v>674703.17999999993</v>
      </c>
    </row>
    <row r="12" spans="1:6" ht="17.25" thickBot="1">
      <c r="A12" s="26">
        <v>42586</v>
      </c>
      <c r="B12" s="22" t="s">
        <v>105</v>
      </c>
      <c r="C12" s="17" t="s">
        <v>17</v>
      </c>
      <c r="D12" s="16"/>
      <c r="E12" s="27">
        <v>4923.12</v>
      </c>
      <c r="F12" s="25">
        <f t="shared" si="0"/>
        <v>669780.05999999994</v>
      </c>
    </row>
    <row r="13" spans="1:6" ht="17.25" thickBot="1">
      <c r="A13" s="26">
        <v>42606</v>
      </c>
      <c r="B13" s="22" t="s">
        <v>106</v>
      </c>
      <c r="C13" s="17" t="s">
        <v>110</v>
      </c>
      <c r="D13" s="16"/>
      <c r="E13" s="27">
        <v>62702.27</v>
      </c>
      <c r="F13" s="25">
        <f t="shared" si="0"/>
        <v>607077.78999999992</v>
      </c>
    </row>
    <row r="14" spans="1:6" ht="17.25" thickBot="1">
      <c r="A14" s="26">
        <v>42607</v>
      </c>
      <c r="B14" s="22" t="s">
        <v>107</v>
      </c>
      <c r="C14" s="17" t="s">
        <v>20</v>
      </c>
      <c r="D14" s="16"/>
      <c r="E14" s="27">
        <v>30600</v>
      </c>
      <c r="F14" s="25">
        <f t="shared" si="0"/>
        <v>576477.78999999992</v>
      </c>
    </row>
    <row r="15" spans="1:6" ht="17.25" thickBot="1">
      <c r="A15" s="26">
        <v>42607</v>
      </c>
      <c r="B15" s="22" t="s">
        <v>108</v>
      </c>
      <c r="C15" s="17" t="s">
        <v>111</v>
      </c>
      <c r="D15" s="16"/>
      <c r="E15" s="27">
        <v>64000</v>
      </c>
      <c r="F15" s="25">
        <f t="shared" si="0"/>
        <v>512477.78999999992</v>
      </c>
    </row>
    <row r="16" spans="1:6" ht="17.25" thickBot="1">
      <c r="A16" s="26">
        <v>42607</v>
      </c>
      <c r="B16" s="22" t="s">
        <v>109</v>
      </c>
      <c r="C16" s="17" t="s">
        <v>112</v>
      </c>
      <c r="D16" s="16"/>
      <c r="E16" s="27">
        <v>14250</v>
      </c>
      <c r="F16" s="25">
        <f t="shared" si="0"/>
        <v>498227.78999999992</v>
      </c>
    </row>
    <row r="17" spans="1:6" ht="17.25" thickBot="1">
      <c r="A17" s="26"/>
      <c r="B17" s="22"/>
      <c r="C17" s="5" t="s">
        <v>10</v>
      </c>
      <c r="D17" s="4"/>
      <c r="E17" s="4">
        <v>645.08000000000004</v>
      </c>
      <c r="F17" s="31">
        <f t="shared" si="0"/>
        <v>497582.7099999999</v>
      </c>
    </row>
    <row r="18" spans="1:6" ht="17.25" thickBot="1">
      <c r="A18" s="26"/>
      <c r="B18" s="22"/>
      <c r="C18" s="5" t="s">
        <v>15</v>
      </c>
      <c r="D18" s="16"/>
      <c r="E18" s="30">
        <f>E10+E11+E12+E13+E14+E15+E16</f>
        <v>188806.59999999998</v>
      </c>
      <c r="F18" s="25"/>
    </row>
    <row r="19" spans="1:6" ht="16.5">
      <c r="A19" s="26"/>
      <c r="B19" s="22"/>
      <c r="C19" s="17"/>
      <c r="D19" s="16"/>
      <c r="E19" s="29"/>
      <c r="F19" s="18"/>
    </row>
  </sheetData>
  <mergeCells count="3">
    <mergeCell ref="D6:D7"/>
    <mergeCell ref="E6:E7"/>
    <mergeCell ref="F6:F7"/>
  </mergeCells>
  <pageMargins left="0.7" right="0.7" top="0.75" bottom="0.75" header="0.3" footer="0.3"/>
  <pageSetup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6"/>
  <sheetViews>
    <sheetView workbookViewId="0">
      <selection activeCell="I8" sqref="I8"/>
    </sheetView>
  </sheetViews>
  <sheetFormatPr baseColWidth="10" defaultRowHeight="15"/>
  <cols>
    <col min="1" max="1" width="10.42578125" customWidth="1"/>
    <col min="3" max="3" width="27.7109375" customWidth="1"/>
    <col min="4" max="4" width="13.42578125" customWidth="1"/>
    <col min="6" max="6" width="16" customWidth="1"/>
  </cols>
  <sheetData>
    <row r="2" spans="1:6" ht="33">
      <c r="A2" s="1"/>
    </row>
    <row r="3" spans="1:6" ht="30">
      <c r="A3" s="2"/>
      <c r="C3" s="24" t="s">
        <v>7</v>
      </c>
    </row>
    <row r="4" spans="1:6">
      <c r="A4" s="2"/>
      <c r="C4" s="2" t="s">
        <v>8</v>
      </c>
    </row>
    <row r="5" spans="1:6" ht="15.75" thickBot="1">
      <c r="A5" s="2"/>
      <c r="C5" s="3" t="s">
        <v>115</v>
      </c>
    </row>
    <row r="6" spans="1:6">
      <c r="A6" s="7"/>
      <c r="B6" s="8"/>
      <c r="C6" s="8"/>
      <c r="D6" s="128" t="s">
        <v>0</v>
      </c>
      <c r="E6" s="128" t="s">
        <v>1</v>
      </c>
      <c r="F6" s="130" t="s">
        <v>2</v>
      </c>
    </row>
    <row r="7" spans="1:6" ht="15.75" thickBot="1">
      <c r="A7" s="9" t="s">
        <v>3</v>
      </c>
      <c r="B7" s="10" t="s">
        <v>4</v>
      </c>
      <c r="C7" s="10" t="s">
        <v>5</v>
      </c>
      <c r="D7" s="129"/>
      <c r="E7" s="129"/>
      <c r="F7" s="131"/>
    </row>
    <row r="8" spans="1:6" ht="15.75" thickBot="1">
      <c r="A8" s="11"/>
      <c r="B8" s="20"/>
      <c r="C8" s="15" t="s">
        <v>116</v>
      </c>
      <c r="D8" s="18">
        <v>497582.71</v>
      </c>
      <c r="E8" s="19"/>
      <c r="F8" s="18">
        <v>497582.71</v>
      </c>
    </row>
    <row r="9" spans="1:6" ht="17.25" thickBot="1">
      <c r="A9" s="21"/>
      <c r="B9" s="13"/>
      <c r="C9" s="17" t="s">
        <v>6</v>
      </c>
      <c r="D9" s="16">
        <v>0</v>
      </c>
      <c r="E9" s="14"/>
      <c r="F9" s="18">
        <v>0</v>
      </c>
    </row>
    <row r="10" spans="1:6" ht="17.25" thickBot="1">
      <c r="A10" s="32">
        <v>42614</v>
      </c>
      <c r="B10" s="33" t="s">
        <v>117</v>
      </c>
      <c r="C10" s="17" t="s">
        <v>131</v>
      </c>
      <c r="D10" s="16"/>
      <c r="E10" s="23">
        <v>4562.24</v>
      </c>
      <c r="F10" s="25">
        <f>F8+F9-E10</f>
        <v>493020.47000000003</v>
      </c>
    </row>
    <row r="11" spans="1:6" ht="17.25" thickBot="1">
      <c r="A11" s="32">
        <v>42614</v>
      </c>
      <c r="B11" s="33" t="s">
        <v>118</v>
      </c>
      <c r="C11" s="17" t="s">
        <v>132</v>
      </c>
      <c r="D11" s="16"/>
      <c r="E11" s="23">
        <v>5939.52</v>
      </c>
      <c r="F11" s="25">
        <f t="shared" ref="F11" si="0">F9+F10-E11</f>
        <v>487080.95</v>
      </c>
    </row>
    <row r="12" spans="1:6" ht="17.25" thickBot="1">
      <c r="A12" s="32">
        <v>42615</v>
      </c>
      <c r="B12" s="33" t="s">
        <v>119</v>
      </c>
      <c r="C12" s="17" t="s">
        <v>133</v>
      </c>
      <c r="D12" s="16"/>
      <c r="E12" s="23">
        <v>4542.6000000000004</v>
      </c>
      <c r="F12" s="25">
        <f>F11-E12</f>
        <v>482538.35000000003</v>
      </c>
    </row>
    <row r="13" spans="1:6" ht="17.25" thickBot="1">
      <c r="A13" s="32">
        <v>42615</v>
      </c>
      <c r="B13" s="33" t="s">
        <v>120</v>
      </c>
      <c r="C13" s="17" t="s">
        <v>134</v>
      </c>
      <c r="D13" s="16"/>
      <c r="E13" s="23">
        <v>5386.71</v>
      </c>
      <c r="F13" s="25">
        <f t="shared" ref="F13:F24" si="1">F12-E13</f>
        <v>477151.64</v>
      </c>
    </row>
    <row r="14" spans="1:6" ht="17.25" thickBot="1">
      <c r="A14" s="32">
        <v>42615</v>
      </c>
      <c r="B14" s="33" t="s">
        <v>121</v>
      </c>
      <c r="C14" s="17" t="s">
        <v>135</v>
      </c>
      <c r="D14" s="16"/>
      <c r="E14" s="23">
        <v>24030</v>
      </c>
      <c r="F14" s="25">
        <f t="shared" si="1"/>
        <v>453121.64</v>
      </c>
    </row>
    <row r="15" spans="1:6" ht="17.25" thickBot="1">
      <c r="A15" s="32">
        <v>42620</v>
      </c>
      <c r="B15" s="33" t="s">
        <v>122</v>
      </c>
      <c r="C15" s="17" t="s">
        <v>22</v>
      </c>
      <c r="D15" s="16"/>
      <c r="E15" s="23">
        <v>5411.25</v>
      </c>
      <c r="F15" s="25">
        <f t="shared" si="1"/>
        <v>447710.39</v>
      </c>
    </row>
    <row r="16" spans="1:6" ht="17.25" thickBot="1">
      <c r="A16" s="32">
        <v>42621</v>
      </c>
      <c r="B16" s="33" t="s">
        <v>123</v>
      </c>
      <c r="C16" s="17" t="s">
        <v>76</v>
      </c>
      <c r="D16" s="16"/>
      <c r="E16" s="23">
        <v>3540</v>
      </c>
      <c r="F16" s="25">
        <f t="shared" si="1"/>
        <v>444170.39</v>
      </c>
    </row>
    <row r="17" spans="1:6" ht="17.25" thickBot="1">
      <c r="A17" s="32">
        <v>42621</v>
      </c>
      <c r="B17" s="33" t="s">
        <v>124</v>
      </c>
      <c r="C17" s="17" t="s">
        <v>76</v>
      </c>
      <c r="D17" s="16"/>
      <c r="E17" s="23">
        <v>7380</v>
      </c>
      <c r="F17" s="25">
        <f t="shared" si="1"/>
        <v>436790.39</v>
      </c>
    </row>
    <row r="18" spans="1:6" ht="17.25" thickBot="1">
      <c r="A18" s="35">
        <v>42621</v>
      </c>
      <c r="B18" s="36" t="s">
        <v>125</v>
      </c>
      <c r="C18" s="37" t="s">
        <v>100</v>
      </c>
      <c r="D18" s="38"/>
      <c r="E18" s="39">
        <v>0</v>
      </c>
      <c r="F18" s="25">
        <f t="shared" si="1"/>
        <v>436790.39</v>
      </c>
    </row>
    <row r="19" spans="1:6" ht="17.25" thickBot="1">
      <c r="A19" s="32">
        <v>42621</v>
      </c>
      <c r="B19" s="33" t="s">
        <v>126</v>
      </c>
      <c r="C19" s="17" t="s">
        <v>85</v>
      </c>
      <c r="D19" s="16"/>
      <c r="E19" s="23">
        <v>6333.08</v>
      </c>
      <c r="F19" s="25">
        <f t="shared" si="1"/>
        <v>430457.31</v>
      </c>
    </row>
    <row r="20" spans="1:6" ht="17.25" thickBot="1">
      <c r="A20" s="32">
        <v>42625</v>
      </c>
      <c r="B20" s="33" t="s">
        <v>127</v>
      </c>
      <c r="C20" s="17" t="s">
        <v>136</v>
      </c>
      <c r="D20" s="16"/>
      <c r="E20" s="23">
        <v>2500</v>
      </c>
      <c r="F20" s="25">
        <f t="shared" si="1"/>
        <v>427957.31</v>
      </c>
    </row>
    <row r="21" spans="1:6" ht="17.25" thickBot="1">
      <c r="A21" s="32">
        <v>42625</v>
      </c>
      <c r="B21" s="33" t="s">
        <v>128</v>
      </c>
      <c r="C21" s="17" t="s">
        <v>137</v>
      </c>
      <c r="D21" s="16"/>
      <c r="E21" s="23">
        <v>27310.6</v>
      </c>
      <c r="F21" s="25">
        <f t="shared" si="1"/>
        <v>400646.71</v>
      </c>
    </row>
    <row r="22" spans="1:6" ht="17.25" thickBot="1">
      <c r="A22" s="34">
        <v>42616</v>
      </c>
      <c r="B22" s="33" t="s">
        <v>129</v>
      </c>
      <c r="C22" s="17" t="s">
        <v>138</v>
      </c>
      <c r="D22" s="16"/>
      <c r="E22" s="23">
        <v>9300</v>
      </c>
      <c r="F22" s="25">
        <f t="shared" si="1"/>
        <v>391346.71</v>
      </c>
    </row>
    <row r="23" spans="1:6" ht="17.25" thickBot="1">
      <c r="A23" s="34">
        <v>42642</v>
      </c>
      <c r="B23" s="33" t="s">
        <v>130</v>
      </c>
      <c r="C23" s="17" t="s">
        <v>139</v>
      </c>
      <c r="D23" s="16"/>
      <c r="E23" s="23">
        <v>17373.75</v>
      </c>
      <c r="F23" s="25">
        <f t="shared" si="1"/>
        <v>373972.96</v>
      </c>
    </row>
    <row r="24" spans="1:6" ht="17.25" thickBot="1">
      <c r="A24" s="26"/>
      <c r="B24" s="22"/>
      <c r="C24" s="5" t="s">
        <v>10</v>
      </c>
      <c r="D24" s="4"/>
      <c r="E24" s="4">
        <v>289.64</v>
      </c>
      <c r="F24" s="25">
        <f t="shared" si="1"/>
        <v>373683.32</v>
      </c>
    </row>
    <row r="25" spans="1:6" ht="17.25" thickBot="1">
      <c r="A25" s="26"/>
      <c r="B25" s="22"/>
      <c r="C25" s="5" t="s">
        <v>15</v>
      </c>
      <c r="D25" s="16"/>
      <c r="E25" s="30">
        <f>E10+E11+E12+E13+E14+E15+E16+E17+E18+E19+E20+E21+E22+E23</f>
        <v>123609.75</v>
      </c>
      <c r="F25" s="25"/>
    </row>
    <row r="26" spans="1:6" ht="16.5">
      <c r="A26" s="26"/>
      <c r="B26" s="22"/>
      <c r="C26" s="17"/>
      <c r="D26" s="16"/>
      <c r="E26" s="29"/>
      <c r="F26" s="18"/>
    </row>
  </sheetData>
  <mergeCells count="3">
    <mergeCell ref="D6:D7"/>
    <mergeCell ref="E6:E7"/>
    <mergeCell ref="F6:F7"/>
  </mergeCells>
  <pageMargins left="0.7" right="0.7" top="0.75" bottom="0.75" header="0.3" footer="0.3"/>
  <pageSetup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1"/>
  <sheetViews>
    <sheetView workbookViewId="0">
      <selection activeCell="F19" sqref="F19"/>
    </sheetView>
  </sheetViews>
  <sheetFormatPr baseColWidth="10" defaultRowHeight="15"/>
  <cols>
    <col min="1" max="1" width="13.85546875" customWidth="1"/>
    <col min="2" max="2" width="14" customWidth="1"/>
    <col min="3" max="3" width="31.5703125" customWidth="1"/>
    <col min="4" max="4" width="14.42578125" customWidth="1"/>
    <col min="5" max="5" width="13.5703125" bestFit="1" customWidth="1"/>
    <col min="6" max="6" width="15.5703125" customWidth="1"/>
  </cols>
  <sheetData>
    <row r="2" spans="1:6" ht="33">
      <c r="A2" s="1"/>
    </row>
    <row r="3" spans="1:6" ht="30">
      <c r="A3" s="2"/>
      <c r="C3" s="24" t="s">
        <v>7</v>
      </c>
    </row>
    <row r="4" spans="1:6">
      <c r="A4" s="2"/>
      <c r="C4" s="2" t="s">
        <v>8</v>
      </c>
    </row>
    <row r="5" spans="1:6" ht="19.5" thickBot="1">
      <c r="A5" s="2"/>
      <c r="C5" s="64" t="s">
        <v>140</v>
      </c>
    </row>
    <row r="6" spans="1:6">
      <c r="A6" s="7"/>
      <c r="B6" s="8"/>
      <c r="C6" s="8"/>
      <c r="D6" s="128" t="s">
        <v>0</v>
      </c>
      <c r="E6" s="128" t="s">
        <v>1</v>
      </c>
      <c r="F6" s="130" t="s">
        <v>2</v>
      </c>
    </row>
    <row r="7" spans="1:6" ht="15.75" thickBot="1">
      <c r="A7" s="9" t="s">
        <v>3</v>
      </c>
      <c r="B7" s="40" t="s">
        <v>4</v>
      </c>
      <c r="C7" s="40" t="s">
        <v>5</v>
      </c>
      <c r="D7" s="129"/>
      <c r="E7" s="129"/>
      <c r="F7" s="131"/>
    </row>
    <row r="8" spans="1:6" ht="15.75" thickBot="1">
      <c r="A8" s="42"/>
      <c r="B8" s="43"/>
      <c r="C8" s="44" t="s">
        <v>150</v>
      </c>
      <c r="D8" s="45">
        <v>212484.71</v>
      </c>
      <c r="E8" s="46"/>
      <c r="F8" s="45">
        <v>212484.71</v>
      </c>
    </row>
    <row r="9" spans="1:6" ht="17.25" thickBot="1">
      <c r="A9" s="21"/>
      <c r="B9" s="47"/>
      <c r="C9" s="48" t="s">
        <v>6</v>
      </c>
      <c r="D9" s="49">
        <v>0</v>
      </c>
      <c r="E9" s="50"/>
      <c r="F9" s="45">
        <v>0</v>
      </c>
    </row>
    <row r="10" spans="1:6" ht="17.25" thickBot="1">
      <c r="A10" s="41"/>
      <c r="B10" s="51" t="s">
        <v>141</v>
      </c>
      <c r="C10" s="48" t="s">
        <v>151</v>
      </c>
      <c r="D10" s="49"/>
      <c r="E10" s="23">
        <v>35825.93</v>
      </c>
      <c r="F10" s="52">
        <f>F8-E10</f>
        <v>176658.78</v>
      </c>
    </row>
    <row r="11" spans="1:6" ht="17.25" thickBot="1">
      <c r="A11" s="41"/>
      <c r="B11" s="51" t="s">
        <v>142</v>
      </c>
      <c r="C11" s="48" t="s">
        <v>39</v>
      </c>
      <c r="D11" s="49"/>
      <c r="E11" s="23">
        <v>4983.2299999999996</v>
      </c>
      <c r="F11" s="52">
        <f>F10-E11</f>
        <v>171675.55</v>
      </c>
    </row>
    <row r="12" spans="1:6" ht="17.25" thickBot="1">
      <c r="A12" s="41"/>
      <c r="B12" s="51" t="s">
        <v>143</v>
      </c>
      <c r="C12" s="48" t="s">
        <v>152</v>
      </c>
      <c r="D12" s="49"/>
      <c r="E12" s="23">
        <v>19600</v>
      </c>
      <c r="F12" s="52">
        <f t="shared" ref="F12:F19" si="0">F11-E12</f>
        <v>152075.54999999999</v>
      </c>
    </row>
    <row r="13" spans="1:6" ht="17.25" thickBot="1">
      <c r="A13" s="41"/>
      <c r="B13" s="51" t="s">
        <v>144</v>
      </c>
      <c r="C13" s="48" t="s">
        <v>17</v>
      </c>
      <c r="D13" s="49"/>
      <c r="E13" s="23">
        <v>17501.400000000001</v>
      </c>
      <c r="F13" s="52">
        <f t="shared" si="0"/>
        <v>134574.15</v>
      </c>
    </row>
    <row r="14" spans="1:6" ht="17.25" thickBot="1">
      <c r="A14" s="41"/>
      <c r="B14" s="51" t="s">
        <v>145</v>
      </c>
      <c r="C14" s="48" t="s">
        <v>17</v>
      </c>
      <c r="D14" s="49"/>
      <c r="E14" s="23">
        <v>9323</v>
      </c>
      <c r="F14" s="52">
        <f t="shared" si="0"/>
        <v>125251.15</v>
      </c>
    </row>
    <row r="15" spans="1:6" ht="17.25" thickBot="1">
      <c r="A15" s="41"/>
      <c r="B15" s="51" t="s">
        <v>146</v>
      </c>
      <c r="C15" s="48" t="s">
        <v>153</v>
      </c>
      <c r="D15" s="49"/>
      <c r="E15" s="23">
        <v>52651.83</v>
      </c>
      <c r="F15" s="52">
        <f t="shared" si="0"/>
        <v>72599.319999999992</v>
      </c>
    </row>
    <row r="16" spans="1:6" ht="17.25" thickBot="1">
      <c r="A16" s="41"/>
      <c r="B16" s="51" t="s">
        <v>147</v>
      </c>
      <c r="C16" s="48" t="s">
        <v>154</v>
      </c>
      <c r="D16" s="49"/>
      <c r="E16" s="23">
        <v>3051</v>
      </c>
      <c r="F16" s="52">
        <f t="shared" si="0"/>
        <v>69548.319999999992</v>
      </c>
    </row>
    <row r="17" spans="1:6" ht="17.25" thickBot="1">
      <c r="A17" s="41"/>
      <c r="B17" s="51" t="s">
        <v>148</v>
      </c>
      <c r="C17" s="48" t="s">
        <v>155</v>
      </c>
      <c r="D17" s="49"/>
      <c r="E17" s="23">
        <v>22900</v>
      </c>
      <c r="F17" s="52">
        <f t="shared" si="0"/>
        <v>46648.319999999992</v>
      </c>
    </row>
    <row r="18" spans="1:6" ht="17.25" thickBot="1">
      <c r="A18" s="41"/>
      <c r="B18" s="51" t="s">
        <v>149</v>
      </c>
      <c r="C18" s="53" t="s">
        <v>156</v>
      </c>
      <c r="D18" s="54"/>
      <c r="E18" s="28">
        <v>4410</v>
      </c>
      <c r="F18" s="52">
        <f t="shared" si="0"/>
        <v>42238.319999999992</v>
      </c>
    </row>
    <row r="19" spans="1:6" ht="17.25" thickBot="1">
      <c r="A19" s="26"/>
      <c r="B19" s="22"/>
      <c r="C19" s="55" t="s">
        <v>10</v>
      </c>
      <c r="D19" s="56"/>
      <c r="E19" s="28">
        <v>633.05999999999995</v>
      </c>
      <c r="F19" s="52">
        <f t="shared" si="0"/>
        <v>41605.259999999995</v>
      </c>
    </row>
    <row r="20" spans="1:6" ht="17.25" thickBot="1">
      <c r="A20" s="58"/>
      <c r="B20" s="59"/>
      <c r="C20" s="60" t="s">
        <v>15</v>
      </c>
      <c r="D20" s="61"/>
      <c r="E20" s="62">
        <f>E10+E11+E12+E13+E14+E15+E16+E17+E18</f>
        <v>170246.39</v>
      </c>
      <c r="F20" s="63"/>
    </row>
    <row r="21" spans="1:6" ht="16.5">
      <c r="A21" s="26"/>
      <c r="B21" s="22"/>
      <c r="C21" s="48"/>
      <c r="D21" s="49"/>
      <c r="E21" s="57"/>
      <c r="F21" s="45"/>
    </row>
  </sheetData>
  <mergeCells count="3">
    <mergeCell ref="D6:D7"/>
    <mergeCell ref="E6:E7"/>
    <mergeCell ref="F6:F7"/>
  </mergeCells>
  <pageMargins left="0.7" right="0.7" top="0.75" bottom="0.75" header="0.3" footer="0.3"/>
  <pageSetup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1"/>
  <sheetViews>
    <sheetView workbookViewId="0">
      <selection activeCell="A22" sqref="A1:G22"/>
    </sheetView>
  </sheetViews>
  <sheetFormatPr baseColWidth="10" defaultRowHeight="15"/>
  <cols>
    <col min="1" max="1" width="12.28515625" customWidth="1"/>
    <col min="2" max="2" width="14.85546875" customWidth="1"/>
    <col min="3" max="3" width="33" customWidth="1"/>
    <col min="4" max="4" width="14.28515625" customWidth="1"/>
    <col min="5" max="5" width="17.42578125" customWidth="1"/>
    <col min="6" max="6" width="16.5703125" customWidth="1"/>
  </cols>
  <sheetData>
    <row r="2" spans="1:6" ht="33">
      <c r="A2" s="1"/>
    </row>
    <row r="3" spans="1:6" ht="30">
      <c r="A3" s="2"/>
      <c r="C3" s="24" t="s">
        <v>7</v>
      </c>
    </row>
    <row r="4" spans="1:6">
      <c r="A4" s="2"/>
      <c r="C4" s="2" t="s">
        <v>8</v>
      </c>
    </row>
    <row r="5" spans="1:6" ht="19.5" thickBot="1">
      <c r="A5" s="2"/>
      <c r="C5" s="84" t="s">
        <v>14</v>
      </c>
    </row>
    <row r="6" spans="1:6">
      <c r="A6" s="69"/>
      <c r="B6" s="70"/>
      <c r="C6" s="70"/>
      <c r="D6" s="132" t="s">
        <v>0</v>
      </c>
      <c r="E6" s="132" t="s">
        <v>1</v>
      </c>
      <c r="F6" s="134" t="s">
        <v>2</v>
      </c>
    </row>
    <row r="7" spans="1:6" ht="15.75" thickBot="1">
      <c r="A7" s="71" t="s">
        <v>3</v>
      </c>
      <c r="B7" s="72" t="s">
        <v>4</v>
      </c>
      <c r="C7" s="72" t="s">
        <v>5</v>
      </c>
      <c r="D7" s="133"/>
      <c r="E7" s="133"/>
      <c r="F7" s="135"/>
    </row>
    <row r="8" spans="1:6" ht="15.75" thickBot="1">
      <c r="A8" s="66"/>
      <c r="B8" s="67"/>
      <c r="C8" s="44" t="s">
        <v>157</v>
      </c>
      <c r="D8" s="68">
        <v>438468.71</v>
      </c>
      <c r="E8" s="46"/>
      <c r="F8" s="68">
        <v>438468.71</v>
      </c>
    </row>
    <row r="9" spans="1:6" ht="15.75" thickBot="1">
      <c r="A9" s="41"/>
      <c r="B9" s="47"/>
      <c r="C9" s="48" t="s">
        <v>6</v>
      </c>
      <c r="D9" s="49">
        <v>0</v>
      </c>
      <c r="E9" s="50"/>
      <c r="F9" s="45">
        <f>F8+D9</f>
        <v>438468.71</v>
      </c>
    </row>
    <row r="10" spans="1:6" ht="17.25" thickBot="1">
      <c r="A10" s="41">
        <v>42745</v>
      </c>
      <c r="B10" s="51" t="s">
        <v>158</v>
      </c>
      <c r="C10" s="48" t="s">
        <v>76</v>
      </c>
      <c r="D10" s="49"/>
      <c r="E10" s="23">
        <v>9074.52</v>
      </c>
      <c r="F10" s="52">
        <f>F9-E10</f>
        <v>429394.19</v>
      </c>
    </row>
    <row r="11" spans="1:6" ht="17.25" thickBot="1">
      <c r="A11" s="41">
        <v>42745</v>
      </c>
      <c r="B11" s="51" t="s">
        <v>159</v>
      </c>
      <c r="C11" s="48" t="s">
        <v>76</v>
      </c>
      <c r="D11" s="49"/>
      <c r="E11" s="23">
        <v>5002.33</v>
      </c>
      <c r="F11" s="52">
        <f t="shared" ref="F11:F20" si="0">F10-E11</f>
        <v>424391.86</v>
      </c>
    </row>
    <row r="12" spans="1:6" ht="17.25" thickBot="1">
      <c r="A12" s="41">
        <v>42745</v>
      </c>
      <c r="B12" s="51" t="s">
        <v>160</v>
      </c>
      <c r="C12" s="48" t="s">
        <v>168</v>
      </c>
      <c r="D12" s="49"/>
      <c r="E12" s="23">
        <v>41860.92</v>
      </c>
      <c r="F12" s="52">
        <f t="shared" si="0"/>
        <v>382530.94</v>
      </c>
    </row>
    <row r="13" spans="1:6" ht="17.25" thickBot="1">
      <c r="A13" s="41">
        <v>42746</v>
      </c>
      <c r="B13" s="51" t="s">
        <v>161</v>
      </c>
      <c r="C13" s="48" t="s">
        <v>11</v>
      </c>
      <c r="D13" s="49"/>
      <c r="E13" s="23">
        <v>5085</v>
      </c>
      <c r="F13" s="52">
        <f t="shared" si="0"/>
        <v>377445.94</v>
      </c>
    </row>
    <row r="14" spans="1:6" ht="17.25" thickBot="1">
      <c r="A14" s="41">
        <v>42747</v>
      </c>
      <c r="B14" s="51" t="s">
        <v>162</v>
      </c>
      <c r="C14" s="48" t="s">
        <v>169</v>
      </c>
      <c r="D14" s="49"/>
      <c r="E14" s="23">
        <v>10576.8</v>
      </c>
      <c r="F14" s="52">
        <f t="shared" si="0"/>
        <v>366869.14</v>
      </c>
    </row>
    <row r="15" spans="1:6" ht="17.25" thickBot="1">
      <c r="A15" s="41">
        <v>42748</v>
      </c>
      <c r="B15" s="51" t="s">
        <v>163</v>
      </c>
      <c r="C15" s="48" t="s">
        <v>170</v>
      </c>
      <c r="D15" s="49"/>
      <c r="E15" s="23">
        <v>10400</v>
      </c>
      <c r="F15" s="52">
        <f t="shared" si="0"/>
        <v>356469.14</v>
      </c>
    </row>
    <row r="16" spans="1:6" ht="17.25" thickBot="1">
      <c r="A16" s="41">
        <v>42751</v>
      </c>
      <c r="B16" s="51" t="s">
        <v>164</v>
      </c>
      <c r="C16" s="48" t="s">
        <v>171</v>
      </c>
      <c r="D16" s="49"/>
      <c r="E16" s="23">
        <v>5390</v>
      </c>
      <c r="F16" s="52">
        <f t="shared" si="0"/>
        <v>351079.14</v>
      </c>
    </row>
    <row r="17" spans="1:6" ht="17.25" thickBot="1">
      <c r="A17" s="41">
        <v>42745</v>
      </c>
      <c r="B17" s="51" t="s">
        <v>165</v>
      </c>
      <c r="C17" s="48" t="s">
        <v>172</v>
      </c>
      <c r="D17" s="49"/>
      <c r="E17" s="23">
        <v>29841</v>
      </c>
      <c r="F17" s="52">
        <f t="shared" si="0"/>
        <v>321238.14</v>
      </c>
    </row>
    <row r="18" spans="1:6" ht="17.25" thickBot="1">
      <c r="A18" s="41">
        <v>42754</v>
      </c>
      <c r="B18" s="51" t="s">
        <v>166</v>
      </c>
      <c r="C18" s="53" t="s">
        <v>173</v>
      </c>
      <c r="D18" s="54"/>
      <c r="E18" s="28">
        <v>8700</v>
      </c>
      <c r="F18" s="52">
        <f t="shared" si="0"/>
        <v>312538.14</v>
      </c>
    </row>
    <row r="19" spans="1:6" ht="17.25" thickBot="1">
      <c r="A19" s="65">
        <v>42766</v>
      </c>
      <c r="B19" s="51" t="s">
        <v>167</v>
      </c>
      <c r="C19" s="53" t="s">
        <v>174</v>
      </c>
      <c r="D19" s="54"/>
      <c r="E19" s="28">
        <v>15200</v>
      </c>
      <c r="F19" s="52">
        <f t="shared" si="0"/>
        <v>297338.14</v>
      </c>
    </row>
    <row r="20" spans="1:6" ht="17.25" thickBot="1">
      <c r="A20" s="73"/>
      <c r="B20" s="74"/>
      <c r="C20" s="75" t="s">
        <v>10</v>
      </c>
      <c r="D20" s="76"/>
      <c r="E20" s="77">
        <v>368.39</v>
      </c>
      <c r="F20" s="52">
        <f t="shared" si="0"/>
        <v>296969.75</v>
      </c>
    </row>
    <row r="21" spans="1:6" ht="30" customHeight="1" thickBot="1">
      <c r="A21" s="78"/>
      <c r="B21" s="79"/>
      <c r="C21" s="80" t="s">
        <v>15</v>
      </c>
      <c r="D21" s="81"/>
      <c r="E21" s="82">
        <f>E10+E11+E12+E13+E14+E15+E16+E17+E18+E19</f>
        <v>141130.57</v>
      </c>
      <c r="F21" s="83"/>
    </row>
  </sheetData>
  <mergeCells count="3">
    <mergeCell ref="D6:D7"/>
    <mergeCell ref="E6:E7"/>
    <mergeCell ref="F6:F7"/>
  </mergeCells>
  <pageMargins left="0.7" right="0.7" top="0.75" bottom="0.75" header="0.3" footer="0.3"/>
  <pageSetup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8"/>
  <sheetViews>
    <sheetView workbookViewId="0">
      <selection activeCell="A19" sqref="A1:G19"/>
    </sheetView>
  </sheetViews>
  <sheetFormatPr baseColWidth="10" defaultRowHeight="15"/>
  <cols>
    <col min="1" max="1" width="14" customWidth="1"/>
    <col min="2" max="2" width="13.42578125" customWidth="1"/>
    <col min="3" max="3" width="31.28515625" customWidth="1"/>
    <col min="4" max="4" width="16.5703125" customWidth="1"/>
    <col min="5" max="5" width="16.7109375" customWidth="1"/>
    <col min="6" max="6" width="17.7109375" customWidth="1"/>
  </cols>
  <sheetData>
    <row r="2" spans="1:6" ht="33">
      <c r="A2" s="1"/>
    </row>
    <row r="3" spans="1:6" ht="30">
      <c r="A3" s="2"/>
      <c r="C3" s="24" t="s">
        <v>7</v>
      </c>
    </row>
    <row r="4" spans="1:6">
      <c r="A4" s="2"/>
      <c r="C4" s="2" t="s">
        <v>8</v>
      </c>
    </row>
    <row r="5" spans="1:6" ht="19.5" thickBot="1">
      <c r="A5" s="2"/>
      <c r="C5" s="84" t="s">
        <v>16</v>
      </c>
    </row>
    <row r="6" spans="1:6">
      <c r="A6" s="69"/>
      <c r="B6" s="70"/>
      <c r="C6" s="70"/>
      <c r="D6" s="132" t="s">
        <v>0</v>
      </c>
      <c r="E6" s="132" t="s">
        <v>1</v>
      </c>
      <c r="F6" s="134" t="s">
        <v>2</v>
      </c>
    </row>
    <row r="7" spans="1:6" ht="15.75" thickBot="1">
      <c r="A7" s="71" t="s">
        <v>3</v>
      </c>
      <c r="B7" s="72" t="s">
        <v>4</v>
      </c>
      <c r="C7" s="72" t="s">
        <v>5</v>
      </c>
      <c r="D7" s="133"/>
      <c r="E7" s="133"/>
      <c r="F7" s="135"/>
    </row>
    <row r="8" spans="1:6" ht="15.75" thickBot="1">
      <c r="A8" s="66"/>
      <c r="B8" s="67"/>
      <c r="C8" s="44" t="s">
        <v>183</v>
      </c>
      <c r="D8" s="68">
        <v>296969.75</v>
      </c>
      <c r="E8" s="46"/>
      <c r="F8" s="68">
        <v>296969.75</v>
      </c>
    </row>
    <row r="9" spans="1:6" ht="15.75" thickBot="1">
      <c r="A9" s="41"/>
      <c r="B9" s="47"/>
      <c r="C9" s="48" t="s">
        <v>6</v>
      </c>
      <c r="D9" s="49">
        <v>0</v>
      </c>
      <c r="E9" s="50"/>
      <c r="F9" s="45"/>
    </row>
    <row r="10" spans="1:6" ht="17.25" thickBot="1">
      <c r="A10" s="85">
        <v>42768</v>
      </c>
      <c r="B10" s="51" t="s">
        <v>175</v>
      </c>
      <c r="C10" s="48" t="s">
        <v>85</v>
      </c>
      <c r="D10" s="49"/>
      <c r="E10" s="23">
        <v>8245.98</v>
      </c>
      <c r="F10" s="52">
        <f>F8-E10</f>
        <v>288723.77</v>
      </c>
    </row>
    <row r="11" spans="1:6" ht="17.25" thickBot="1">
      <c r="A11" s="85">
        <v>42775</v>
      </c>
      <c r="B11" s="51" t="s">
        <v>176</v>
      </c>
      <c r="C11" s="48" t="s">
        <v>78</v>
      </c>
      <c r="D11" s="49"/>
      <c r="E11" s="23">
        <v>8266.0400000000009</v>
      </c>
      <c r="F11" s="52">
        <f t="shared" ref="F11:F17" si="0">F10-E11</f>
        <v>280457.73000000004</v>
      </c>
    </row>
    <row r="12" spans="1:6" ht="17.25" thickBot="1">
      <c r="A12" s="85">
        <v>42776</v>
      </c>
      <c r="B12" s="51" t="s">
        <v>177</v>
      </c>
      <c r="C12" s="48" t="s">
        <v>17</v>
      </c>
      <c r="D12" s="49"/>
      <c r="E12" s="23">
        <v>1412</v>
      </c>
      <c r="F12" s="52">
        <f t="shared" si="0"/>
        <v>279045.73000000004</v>
      </c>
    </row>
    <row r="13" spans="1:6" ht="17.25" thickBot="1">
      <c r="A13" s="85">
        <v>42776</v>
      </c>
      <c r="B13" s="51" t="s">
        <v>178</v>
      </c>
      <c r="C13" s="48" t="s">
        <v>17</v>
      </c>
      <c r="D13" s="49"/>
      <c r="E13" s="23">
        <v>6471</v>
      </c>
      <c r="F13" s="52">
        <f t="shared" si="0"/>
        <v>272574.73000000004</v>
      </c>
    </row>
    <row r="14" spans="1:6" ht="17.25" thickBot="1">
      <c r="A14" s="6">
        <v>42786</v>
      </c>
      <c r="B14" s="51" t="s">
        <v>179</v>
      </c>
      <c r="C14" s="48" t="s">
        <v>182</v>
      </c>
      <c r="D14" s="49"/>
      <c r="E14" s="23">
        <v>5200</v>
      </c>
      <c r="F14" s="52">
        <f t="shared" si="0"/>
        <v>267374.73000000004</v>
      </c>
    </row>
    <row r="15" spans="1:6" ht="17.25" thickBot="1">
      <c r="A15" s="6">
        <v>42788</v>
      </c>
      <c r="B15" s="51" t="s">
        <v>180</v>
      </c>
      <c r="C15" s="48" t="s">
        <v>78</v>
      </c>
      <c r="D15" s="49"/>
      <c r="E15" s="23">
        <v>3479.42</v>
      </c>
      <c r="F15" s="52">
        <f t="shared" si="0"/>
        <v>263895.31000000006</v>
      </c>
    </row>
    <row r="16" spans="1:6" ht="17.25" thickBot="1">
      <c r="A16" s="6">
        <v>42794</v>
      </c>
      <c r="B16" s="51" t="s">
        <v>181</v>
      </c>
      <c r="C16" s="48" t="s">
        <v>168</v>
      </c>
      <c r="D16" s="49"/>
      <c r="E16" s="23">
        <v>58448.59</v>
      </c>
      <c r="F16" s="52">
        <f t="shared" si="0"/>
        <v>205446.72000000006</v>
      </c>
    </row>
    <row r="17" spans="1:6" ht="17.25" thickBot="1">
      <c r="A17" s="73"/>
      <c r="B17" s="74"/>
      <c r="C17" s="75" t="s">
        <v>10</v>
      </c>
      <c r="D17" s="76"/>
      <c r="E17" s="77">
        <v>247.25</v>
      </c>
      <c r="F17" s="52">
        <f t="shared" si="0"/>
        <v>205199.47000000006</v>
      </c>
    </row>
    <row r="18" spans="1:6" ht="29.25" customHeight="1" thickBot="1">
      <c r="A18" s="78"/>
      <c r="B18" s="79"/>
      <c r="C18" s="80" t="s">
        <v>15</v>
      </c>
      <c r="D18" s="81"/>
      <c r="E18" s="82">
        <f>E10+E11+E12+E13+E14+E15+E16</f>
        <v>91523.03</v>
      </c>
      <c r="F18" s="83"/>
    </row>
  </sheetData>
  <mergeCells count="3">
    <mergeCell ref="D6:D7"/>
    <mergeCell ref="E6:E7"/>
    <mergeCell ref="F6:F7"/>
  </mergeCells>
  <pageMargins left="0.7" right="0.7" top="0.75" bottom="0.75" header="0.3" footer="0.3"/>
  <pageSetup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3"/>
  <sheetViews>
    <sheetView workbookViewId="0">
      <selection activeCell="A25" sqref="A1:F25"/>
    </sheetView>
  </sheetViews>
  <sheetFormatPr baseColWidth="10" defaultRowHeight="15"/>
  <cols>
    <col min="1" max="1" width="15.42578125" customWidth="1"/>
    <col min="2" max="2" width="16" customWidth="1"/>
    <col min="3" max="3" width="31.28515625" customWidth="1"/>
    <col min="4" max="4" width="14.7109375" customWidth="1"/>
    <col min="5" max="5" width="13.7109375" customWidth="1"/>
    <col min="6" max="6" width="16.7109375" customWidth="1"/>
  </cols>
  <sheetData>
    <row r="2" spans="1:6" ht="33">
      <c r="A2" s="1"/>
    </row>
    <row r="3" spans="1:6" ht="30">
      <c r="A3" s="2"/>
      <c r="C3" s="24" t="s">
        <v>7</v>
      </c>
    </row>
    <row r="4" spans="1:6">
      <c r="A4" s="2"/>
      <c r="C4" s="2" t="s">
        <v>8</v>
      </c>
    </row>
    <row r="5" spans="1:6" ht="19.5" thickBot="1">
      <c r="A5" s="2"/>
      <c r="C5" s="84" t="s">
        <v>184</v>
      </c>
    </row>
    <row r="6" spans="1:6">
      <c r="A6" s="69"/>
      <c r="B6" s="70"/>
      <c r="C6" s="70"/>
      <c r="D6" s="132" t="s">
        <v>0</v>
      </c>
      <c r="E6" s="132" t="s">
        <v>1</v>
      </c>
      <c r="F6" s="134" t="s">
        <v>2</v>
      </c>
    </row>
    <row r="7" spans="1:6" ht="15.75" thickBot="1">
      <c r="A7" s="71" t="s">
        <v>3</v>
      </c>
      <c r="B7" s="72" t="s">
        <v>4</v>
      </c>
      <c r="C7" s="72" t="s">
        <v>5</v>
      </c>
      <c r="D7" s="133"/>
      <c r="E7" s="133"/>
      <c r="F7" s="135"/>
    </row>
    <row r="8" spans="1:6" ht="15.75" thickBot="1">
      <c r="A8" s="66"/>
      <c r="B8" s="86"/>
      <c r="C8" s="44" t="s">
        <v>203</v>
      </c>
      <c r="D8" s="68">
        <v>205199.47</v>
      </c>
      <c r="E8" s="46"/>
      <c r="F8" s="68">
        <v>205199.47</v>
      </c>
    </row>
    <row r="9" spans="1:6" ht="15.75" thickBot="1">
      <c r="A9" s="41"/>
      <c r="B9" s="47"/>
      <c r="C9" s="48" t="s">
        <v>6</v>
      </c>
      <c r="D9" s="49">
        <v>0</v>
      </c>
      <c r="E9" s="50"/>
      <c r="F9" s="45"/>
    </row>
    <row r="10" spans="1:6" ht="17.25" thickBot="1">
      <c r="A10" s="6">
        <v>42796</v>
      </c>
      <c r="B10" s="22" t="s">
        <v>185</v>
      </c>
      <c r="C10" s="48" t="s">
        <v>197</v>
      </c>
      <c r="D10" s="49"/>
      <c r="E10" s="23">
        <v>9600</v>
      </c>
      <c r="F10" s="52">
        <f>F8-E10</f>
        <v>195599.47</v>
      </c>
    </row>
    <row r="11" spans="1:6" ht="17.25" thickBot="1">
      <c r="A11" s="6">
        <v>42801</v>
      </c>
      <c r="B11" s="22" t="s">
        <v>186</v>
      </c>
      <c r="C11" s="48" t="s">
        <v>198</v>
      </c>
      <c r="D11" s="49"/>
      <c r="E11" s="23">
        <v>10700</v>
      </c>
      <c r="F11" s="52">
        <f>F10-E11</f>
        <v>184899.47</v>
      </c>
    </row>
    <row r="12" spans="1:6" ht="17.25" thickBot="1">
      <c r="A12" s="6">
        <v>42802</v>
      </c>
      <c r="B12" s="22" t="s">
        <v>187</v>
      </c>
      <c r="C12" s="48" t="s">
        <v>81</v>
      </c>
      <c r="D12" s="49"/>
      <c r="E12" s="23">
        <v>3815.65</v>
      </c>
      <c r="F12" s="52">
        <f t="shared" ref="F12:F22" si="0">F11-E12</f>
        <v>181083.82</v>
      </c>
    </row>
    <row r="13" spans="1:6" ht="17.25" thickBot="1">
      <c r="A13" s="6">
        <v>42802</v>
      </c>
      <c r="B13" s="22" t="s">
        <v>188</v>
      </c>
      <c r="C13" s="48" t="s">
        <v>199</v>
      </c>
      <c r="D13" s="49"/>
      <c r="E13" s="23">
        <v>11340</v>
      </c>
      <c r="F13" s="52">
        <f t="shared" si="0"/>
        <v>169743.82</v>
      </c>
    </row>
    <row r="14" spans="1:6" ht="17.25" thickBot="1">
      <c r="A14" s="6">
        <v>42803</v>
      </c>
      <c r="B14" s="22" t="s">
        <v>189</v>
      </c>
      <c r="C14" s="48" t="s">
        <v>200</v>
      </c>
      <c r="D14" s="49"/>
      <c r="E14" s="23">
        <v>26426.560000000001</v>
      </c>
      <c r="F14" s="52">
        <f t="shared" si="0"/>
        <v>143317.26</v>
      </c>
    </row>
    <row r="15" spans="1:6" ht="17.25" thickBot="1">
      <c r="A15" s="6">
        <v>42803</v>
      </c>
      <c r="B15" s="22" t="s">
        <v>190</v>
      </c>
      <c r="C15" s="48" t="s">
        <v>100</v>
      </c>
      <c r="D15" s="49"/>
      <c r="E15" s="23">
        <v>0</v>
      </c>
      <c r="F15" s="52">
        <f t="shared" si="0"/>
        <v>143317.26</v>
      </c>
    </row>
    <row r="16" spans="1:6" ht="17.25" thickBot="1">
      <c r="A16" s="6">
        <v>42804</v>
      </c>
      <c r="B16" s="22" t="s">
        <v>191</v>
      </c>
      <c r="C16" s="48" t="s">
        <v>152</v>
      </c>
      <c r="D16" s="49"/>
      <c r="E16" s="23">
        <v>4600</v>
      </c>
      <c r="F16" s="52">
        <f t="shared" si="0"/>
        <v>138717.26</v>
      </c>
    </row>
    <row r="17" spans="1:6" ht="17.25" thickBot="1">
      <c r="A17" s="6">
        <v>42808</v>
      </c>
      <c r="B17" s="22" t="s">
        <v>192</v>
      </c>
      <c r="C17" s="48" t="s">
        <v>39</v>
      </c>
      <c r="D17" s="49"/>
      <c r="E17" s="23">
        <v>9831.7999999999993</v>
      </c>
      <c r="F17" s="52">
        <f t="shared" si="0"/>
        <v>128885.46</v>
      </c>
    </row>
    <row r="18" spans="1:6" ht="17.25" thickBot="1">
      <c r="A18" s="6">
        <v>42814</v>
      </c>
      <c r="B18" s="22" t="s">
        <v>193</v>
      </c>
      <c r="C18" s="48" t="s">
        <v>201</v>
      </c>
      <c r="D18" s="49"/>
      <c r="E18" s="23">
        <v>17900</v>
      </c>
      <c r="F18" s="52">
        <f t="shared" si="0"/>
        <v>110985.46</v>
      </c>
    </row>
    <row r="19" spans="1:6" ht="17.25" thickBot="1">
      <c r="A19" s="6">
        <v>42815</v>
      </c>
      <c r="B19" s="22" t="s">
        <v>194</v>
      </c>
      <c r="C19" s="48" t="s">
        <v>202</v>
      </c>
      <c r="D19" s="49"/>
      <c r="E19" s="23">
        <v>19600</v>
      </c>
      <c r="F19" s="52">
        <f t="shared" si="0"/>
        <v>91385.46</v>
      </c>
    </row>
    <row r="20" spans="1:6" ht="17.25" thickBot="1">
      <c r="A20" s="6">
        <v>42817</v>
      </c>
      <c r="B20" s="22" t="s">
        <v>195</v>
      </c>
      <c r="C20" s="48" t="s">
        <v>197</v>
      </c>
      <c r="D20" s="49"/>
      <c r="E20" s="23">
        <v>23200</v>
      </c>
      <c r="F20" s="52">
        <f t="shared" si="0"/>
        <v>68185.460000000006</v>
      </c>
    </row>
    <row r="21" spans="1:6" ht="17.25" thickBot="1">
      <c r="A21" s="6">
        <v>42821</v>
      </c>
      <c r="B21" s="22" t="s">
        <v>196</v>
      </c>
      <c r="C21" s="48" t="s">
        <v>152</v>
      </c>
      <c r="D21" s="49"/>
      <c r="E21" s="23">
        <v>10400</v>
      </c>
      <c r="F21" s="52">
        <f t="shared" si="0"/>
        <v>57785.460000000006</v>
      </c>
    </row>
    <row r="22" spans="1:6" ht="17.25" thickBot="1">
      <c r="A22" s="73"/>
      <c r="B22" s="74"/>
      <c r="C22" s="75" t="s">
        <v>10</v>
      </c>
      <c r="D22" s="76"/>
      <c r="E22" s="77">
        <v>10541.59</v>
      </c>
      <c r="F22" s="52">
        <f t="shared" si="0"/>
        <v>47243.87000000001</v>
      </c>
    </row>
    <row r="23" spans="1:6" ht="27.75" customHeight="1" thickBot="1">
      <c r="A23" s="78"/>
      <c r="B23" s="79"/>
      <c r="C23" s="80" t="s">
        <v>15</v>
      </c>
      <c r="D23" s="81"/>
      <c r="E23" s="82">
        <f>E10+E11+E12+E13+E14+E15+E16+E17+E18+E19+E20+E21</f>
        <v>147414.01</v>
      </c>
      <c r="F23" s="83"/>
    </row>
  </sheetData>
  <mergeCells count="3">
    <mergeCell ref="D6:D7"/>
    <mergeCell ref="E6:E7"/>
    <mergeCell ref="F6:F7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18</vt:i4>
      </vt:variant>
    </vt:vector>
  </HeadingPairs>
  <TitlesOfParts>
    <vt:vector size="18" baseType="lpstr">
      <vt:lpstr>MAYO</vt:lpstr>
      <vt:lpstr>JUNIO</vt:lpstr>
      <vt:lpstr>JULIO</vt:lpstr>
      <vt:lpstr>AGOSTO</vt:lpstr>
      <vt:lpstr>SEPTIEMBRE</vt:lpstr>
      <vt:lpstr>NOVIEMBRE</vt:lpstr>
      <vt:lpstr>ENERO-17</vt:lpstr>
      <vt:lpstr>FEBRERO-17</vt:lpstr>
      <vt:lpstr>MARZO-17</vt:lpstr>
      <vt:lpstr>ABRIL -17</vt:lpstr>
      <vt:lpstr>MAYO-17</vt:lpstr>
      <vt:lpstr>JULIO-17</vt:lpstr>
      <vt:lpstr>AGOSTO-17</vt:lpstr>
      <vt:lpstr>SEPTIEMBRE-17</vt:lpstr>
      <vt:lpstr>OCTUBRE-17</vt:lpstr>
      <vt:lpstr>ENERO-19</vt:lpstr>
      <vt:lpstr>SEPTIEMBRE- 22</vt:lpstr>
      <vt:lpstr>JUNIO-17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Belkis De oleo</dc:creator>
  <cp:lastModifiedBy>Belkys De Oleo</cp:lastModifiedBy>
  <cp:lastPrinted>2022-10-04T17:04:37Z</cp:lastPrinted>
  <dcterms:created xsi:type="dcterms:W3CDTF">2013-12-30T14:55:10Z</dcterms:created>
  <dcterms:modified xsi:type="dcterms:W3CDTF">2022-10-04T17:06:22Z</dcterms:modified>
</cp:coreProperties>
</file>